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showInkAnnotation="0" autoCompressPictures="0"/>
  <mc:AlternateContent xmlns:mc="http://schemas.openxmlformats.org/markup-compatibility/2006">
    <mc:Choice Requires="x15">
      <x15ac:absPath xmlns:x15ac="http://schemas.microsoft.com/office/spreadsheetml/2010/11/ac" url="https://d.docs.live.net/d19ec078e467caf5/Faith/Journey/"/>
    </mc:Choice>
  </mc:AlternateContent>
  <xr:revisionPtr revIDLastSave="2" documentId="8_{8D35A61A-94CA-C14C-B39D-E1F113FEC8CD}" xr6:coauthVersionLast="45" xr6:coauthVersionMax="45" xr10:uidLastSave="{DC1F7DDE-191F-0144-9362-F686DFFE4069}"/>
  <bookViews>
    <workbookView xWindow="3000" yWindow="460" windowWidth="22400" windowHeight="18780" tabRatio="574" xr2:uid="{00000000-000D-0000-FFFF-FFFF00000000}"/>
  </bookViews>
  <sheets>
    <sheet name="Questions" sheetId="1" r:id="rId1"/>
    <sheet name="DisplayGifts" sheetId="8" r:id="rId2"/>
    <sheet name="AssessmentOverview" sheetId="3" state="hidden" r:id="rId3"/>
    <sheet name="Lists" sheetId="2" state="hidden" r:id="rId4"/>
    <sheet name="QuestionsResponses" sheetId="5" state="hidden" r:id="rId5"/>
  </sheets>
  <definedNames>
    <definedName name="_xlnm._FilterDatabase" localSheetId="2" hidden="1">AssessmentOverview!$B$24:$K$41</definedName>
    <definedName name="_xlnm._FilterDatabase" localSheetId="3" hidden="1">Lists!$A$3:$B$3</definedName>
    <definedName name="NumberOfGifts">Lists!$I$4:$I$20</definedName>
    <definedName name="_xlnm.Print_Area" localSheetId="1">DisplayGifts!$A$8:$D$41</definedName>
    <definedName name="_xlnm.Print_Titles" localSheetId="1">DisplayGifts!$5:$7</definedName>
    <definedName name="_xlnm.Print_Titles" localSheetId="0">Questions!$1:$9</definedName>
    <definedName name="QuestionAnswers">Lists!$D$4:$D$7</definedName>
    <definedName name="Responses">Lists!$E$4:$E$7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5" i="8" l="1"/>
  <c r="B2" i="5" l="1"/>
  <c r="B19" i="5"/>
  <c r="B36" i="5"/>
  <c r="B53" i="5"/>
  <c r="B3" i="5"/>
  <c r="B4" i="5"/>
  <c r="B5" i="5"/>
  <c r="B6" i="5"/>
  <c r="B7" i="5"/>
  <c r="B8" i="5"/>
  <c r="B9" i="5"/>
  <c r="B10" i="5"/>
  <c r="B11" i="5"/>
  <c r="B12" i="5"/>
  <c r="B13" i="5"/>
  <c r="B14" i="5"/>
  <c r="B15" i="5"/>
  <c r="B16" i="5"/>
  <c r="B17" i="5"/>
  <c r="B18" i="5"/>
  <c r="B20" i="5"/>
  <c r="B21" i="5"/>
  <c r="B22" i="5"/>
  <c r="B23" i="5"/>
  <c r="B24" i="5"/>
  <c r="B25" i="5"/>
  <c r="B26" i="5"/>
  <c r="B27" i="5"/>
  <c r="B28" i="5"/>
  <c r="B29" i="5"/>
  <c r="B30" i="5"/>
  <c r="B31" i="5"/>
  <c r="B32" i="5"/>
  <c r="B33" i="5"/>
  <c r="B34" i="5"/>
  <c r="B35" i="5"/>
  <c r="B37" i="5"/>
  <c r="B38" i="5"/>
  <c r="B39" i="5"/>
  <c r="B40" i="5"/>
  <c r="B41" i="5"/>
  <c r="B42" i="5"/>
  <c r="B43" i="5"/>
  <c r="B44" i="5"/>
  <c r="B45" i="5"/>
  <c r="B46" i="5"/>
  <c r="B47" i="5"/>
  <c r="B48" i="5"/>
  <c r="B49" i="5"/>
  <c r="B50" i="5"/>
  <c r="B51" i="5"/>
  <c r="B52"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 i="3"/>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2" i="5"/>
  <c r="C25" i="3" l="1"/>
  <c r="C29" i="3"/>
  <c r="C33" i="3"/>
  <c r="C37" i="3"/>
  <c r="C41" i="3"/>
  <c r="C26" i="3"/>
  <c r="C28" i="3"/>
  <c r="C30" i="3"/>
  <c r="C32" i="3"/>
  <c r="C34" i="3"/>
  <c r="C36" i="3"/>
  <c r="C38" i="3"/>
  <c r="C40" i="3"/>
  <c r="C39" i="3"/>
  <c r="C35" i="3"/>
  <c r="C31" i="3"/>
  <c r="C27" i="3"/>
  <c r="B2" i="3" l="1"/>
  <c r="B3" i="3" s="1"/>
  <c r="B22" i="3" l="1"/>
  <c r="B20" i="3"/>
  <c r="B18" i="3"/>
  <c r="B16" i="3"/>
  <c r="B14" i="3"/>
  <c r="B12" i="3"/>
  <c r="B10" i="3"/>
  <c r="B8" i="3"/>
  <c r="B7" i="3"/>
  <c r="B21" i="3"/>
  <c r="B19" i="3"/>
  <c r="B17" i="3"/>
  <c r="B15" i="3"/>
  <c r="B13" i="3"/>
  <c r="B11" i="3"/>
  <c r="B9" i="3"/>
  <c r="B6" i="3"/>
  <c r="A14" i="8" l="1"/>
  <c r="C9" i="3"/>
  <c r="B14" i="8" s="1"/>
  <c r="A22" i="8"/>
  <c r="C13" i="3"/>
  <c r="A30" i="8"/>
  <c r="C17" i="3"/>
  <c r="B30" i="8" s="1"/>
  <c r="A38" i="8"/>
  <c r="C21" i="3"/>
  <c r="B38" i="8" s="1"/>
  <c r="A12" i="8"/>
  <c r="C8" i="3"/>
  <c r="B12" i="8" s="1"/>
  <c r="A20" i="8"/>
  <c r="C12" i="3"/>
  <c r="B20" i="8" s="1"/>
  <c r="A28" i="8"/>
  <c r="C16" i="3"/>
  <c r="B28" i="8" s="1"/>
  <c r="A36" i="8"/>
  <c r="C20" i="3"/>
  <c r="B36" i="8" s="1"/>
  <c r="A8" i="8"/>
  <c r="C6" i="3"/>
  <c r="A18" i="8"/>
  <c r="C11" i="3"/>
  <c r="A26" i="8"/>
  <c r="C15" i="3"/>
  <c r="B26" i="8" s="1"/>
  <c r="A34" i="8"/>
  <c r="C19" i="3"/>
  <c r="A10" i="8"/>
  <c r="C7" i="3"/>
  <c r="B10" i="8" s="1"/>
  <c r="A16" i="8"/>
  <c r="C10" i="3"/>
  <c r="B16" i="8" s="1"/>
  <c r="A24" i="8"/>
  <c r="C14" i="3"/>
  <c r="B24" i="8" s="1"/>
  <c r="A32" i="8"/>
  <c r="C18" i="3"/>
  <c r="B32" i="8" s="1"/>
  <c r="A40" i="8"/>
  <c r="C22" i="3"/>
  <c r="D18" i="3" l="1"/>
  <c r="G18" i="3" s="1"/>
  <c r="D19" i="3"/>
  <c r="H19" i="3" s="1"/>
  <c r="D11" i="3"/>
  <c r="L11" i="3" s="1"/>
  <c r="D12" i="3"/>
  <c r="L12" i="3" s="1"/>
  <c r="B8" i="8"/>
  <c r="D13" i="3"/>
  <c r="K13" i="3" s="1"/>
  <c r="D22" i="3"/>
  <c r="K22" i="3" s="1"/>
  <c r="D14" i="3"/>
  <c r="K14" i="3" s="1"/>
  <c r="B18" i="8"/>
  <c r="D6" i="3"/>
  <c r="C8" i="8" s="1"/>
  <c r="D21" i="3"/>
  <c r="L21" i="3" s="1"/>
  <c r="B22" i="8"/>
  <c r="H22" i="3"/>
  <c r="H14" i="3"/>
  <c r="K19" i="3"/>
  <c r="E19" i="3"/>
  <c r="D34" i="8" s="1"/>
  <c r="K12" i="3"/>
  <c r="H13" i="3"/>
  <c r="D7" i="3"/>
  <c r="B34" i="8"/>
  <c r="D15" i="3"/>
  <c r="D20" i="3"/>
  <c r="D17" i="3"/>
  <c r="D9" i="3"/>
  <c r="B40" i="8"/>
  <c r="D10" i="3"/>
  <c r="K6" i="3"/>
  <c r="D16" i="3"/>
  <c r="D8" i="3"/>
  <c r="I13" i="3" l="1"/>
  <c r="E12" i="3"/>
  <c r="D20" i="8" s="1"/>
  <c r="G12" i="3"/>
  <c r="C34" i="8"/>
  <c r="C24" i="8"/>
  <c r="F11" i="3"/>
  <c r="E21" i="3"/>
  <c r="D38" i="8" s="1"/>
  <c r="E14" i="3"/>
  <c r="D24" i="8" s="1"/>
  <c r="I18" i="3"/>
  <c r="C32" i="8"/>
  <c r="K18" i="3"/>
  <c r="E11" i="3"/>
  <c r="D18" i="8" s="1"/>
  <c r="K21" i="3"/>
  <c r="E22" i="3"/>
  <c r="D40" i="8" s="1"/>
  <c r="L18" i="3"/>
  <c r="J18" i="3"/>
  <c r="F18" i="3"/>
  <c r="H18" i="3"/>
  <c r="H11" i="3"/>
  <c r="G21" i="3"/>
  <c r="C40" i="8"/>
  <c r="E18" i="3"/>
  <c r="D32" i="8" s="1"/>
  <c r="F6" i="3"/>
  <c r="G13" i="3"/>
  <c r="L13" i="3"/>
  <c r="F12" i="3"/>
  <c r="C20" i="8"/>
  <c r="F19" i="3"/>
  <c r="L19" i="3"/>
  <c r="J14" i="3"/>
  <c r="I14" i="3"/>
  <c r="L6" i="3"/>
  <c r="J13" i="3"/>
  <c r="F13" i="3"/>
  <c r="E13" i="3"/>
  <c r="D22" i="8" s="1"/>
  <c r="C22" i="8"/>
  <c r="I12" i="3"/>
  <c r="J12" i="3"/>
  <c r="H12" i="3"/>
  <c r="I19" i="3"/>
  <c r="G19" i="3"/>
  <c r="J19" i="3"/>
  <c r="F14" i="3"/>
  <c r="G14" i="3"/>
  <c r="L14" i="3"/>
  <c r="I11" i="3"/>
  <c r="C18" i="8"/>
  <c r="H21" i="3"/>
  <c r="J21" i="3"/>
  <c r="G22" i="3"/>
  <c r="I22" i="3"/>
  <c r="G11" i="3"/>
  <c r="J11" i="3"/>
  <c r="K11" i="3"/>
  <c r="I21" i="3"/>
  <c r="F21" i="3"/>
  <c r="C38" i="8"/>
  <c r="J22" i="3"/>
  <c r="F22" i="3"/>
  <c r="L22" i="3"/>
  <c r="H6" i="3"/>
  <c r="E6" i="3"/>
  <c r="D8" i="8" s="1"/>
  <c r="G6" i="3"/>
  <c r="J6" i="3"/>
  <c r="I6" i="3"/>
  <c r="H8" i="3"/>
  <c r="J8" i="3"/>
  <c r="K8" i="3"/>
  <c r="I8" i="3"/>
  <c r="E8" i="3"/>
  <c r="D12" i="8" s="1"/>
  <c r="F8" i="3"/>
  <c r="L8" i="3"/>
  <c r="G8" i="3"/>
  <c r="C12" i="8"/>
  <c r="J10" i="3"/>
  <c r="G10" i="3"/>
  <c r="C16" i="8"/>
  <c r="H10" i="3"/>
  <c r="F10" i="3"/>
  <c r="L10" i="3"/>
  <c r="K10" i="3"/>
  <c r="I10" i="3"/>
  <c r="E10" i="3"/>
  <c r="D16" i="8" s="1"/>
  <c r="G17" i="3"/>
  <c r="F17" i="3"/>
  <c r="C30" i="8"/>
  <c r="H17" i="3"/>
  <c r="I17" i="3"/>
  <c r="K17" i="3"/>
  <c r="L17" i="3"/>
  <c r="J17" i="3"/>
  <c r="E17" i="3"/>
  <c r="D30" i="8" s="1"/>
  <c r="G15" i="3"/>
  <c r="F15" i="3"/>
  <c r="C26" i="8"/>
  <c r="I15" i="3"/>
  <c r="E15" i="3"/>
  <c r="D26" i="8" s="1"/>
  <c r="K15" i="3"/>
  <c r="H15" i="3"/>
  <c r="L15" i="3"/>
  <c r="J15" i="3"/>
  <c r="H7" i="3"/>
  <c r="J7" i="3"/>
  <c r="I7" i="3"/>
  <c r="C10" i="8"/>
  <c r="G7" i="3"/>
  <c r="F7" i="3"/>
  <c r="L7" i="3"/>
  <c r="K7" i="3"/>
  <c r="E7" i="3"/>
  <c r="D10" i="8" s="1"/>
  <c r="H16" i="3"/>
  <c r="K16" i="3"/>
  <c r="J16" i="3"/>
  <c r="L16" i="3"/>
  <c r="E16" i="3"/>
  <c r="D28" i="8" s="1"/>
  <c r="G16" i="3"/>
  <c r="I16" i="3"/>
  <c r="F16" i="3"/>
  <c r="C28" i="8"/>
  <c r="J9" i="3"/>
  <c r="I9" i="3"/>
  <c r="G9" i="3"/>
  <c r="F9" i="3"/>
  <c r="L9" i="3"/>
  <c r="C14" i="8"/>
  <c r="H9" i="3"/>
  <c r="K9" i="3"/>
  <c r="E9" i="3"/>
  <c r="D14" i="8" s="1"/>
  <c r="G20" i="3"/>
  <c r="I20" i="3"/>
  <c r="F20" i="3"/>
  <c r="H20" i="3"/>
  <c r="K20" i="3"/>
  <c r="J20" i="3"/>
  <c r="C36" i="8"/>
  <c r="L20" i="3"/>
  <c r="E20" i="3"/>
  <c r="D36" i="8" s="1"/>
  <c r="C33" i="8" l="1"/>
  <c r="C23" i="8"/>
  <c r="C35" i="8"/>
  <c r="C21" i="8"/>
  <c r="C25" i="8"/>
  <c r="C29" i="8"/>
  <c r="C39" i="8"/>
  <c r="C9" i="8"/>
  <c r="C19" i="8"/>
  <c r="C27" i="8"/>
  <c r="C37" i="8"/>
  <c r="C15" i="8"/>
  <c r="C11" i="8"/>
  <c r="C31" i="8"/>
  <c r="C17" i="8"/>
  <c r="C13" i="8"/>
  <c r="C41" i="8"/>
</calcChain>
</file>

<file path=xl/sharedStrings.xml><?xml version="1.0" encoding="utf-8"?>
<sst xmlns="http://schemas.openxmlformats.org/spreadsheetml/2006/main" count="469" uniqueCount="299">
  <si>
    <t>I like to organize people, tasks, and events.</t>
  </si>
  <si>
    <t>I would like to start churches in places where they do not presently exist.</t>
  </si>
  <si>
    <t>I can readily distinguish between spiritual truth and error, good and evil.</t>
  </si>
  <si>
    <t>I tend to see the potential in people.</t>
  </si>
  <si>
    <t>I communicate the gospel to others with clarity and effectiveness.</t>
  </si>
  <si>
    <t>I find it natural and easy to trust God to answer my prayers.</t>
  </si>
  <si>
    <t>I give liberally and joyfully to people in financial need or to projects requiring support.</t>
  </si>
  <si>
    <t>I enjoy working behind the scenes to support the work of others.</t>
  </si>
  <si>
    <t>I view my home as a place to minister to people in need.</t>
  </si>
  <si>
    <t>I take prayer requests from others and consistently pray for them.</t>
  </si>
  <si>
    <t>I am approached by people who want to know my perspective on a particular passage or biblical truth.</t>
  </si>
  <si>
    <t>I am able to motivate others to accomplish a goal.</t>
  </si>
  <si>
    <t>I empathize with hurting people and desire to help in their healing process.</t>
  </si>
  <si>
    <t>I can speak in a way that results in conviction and change in the lives of others.</t>
  </si>
  <si>
    <t>I enjoy spending time nurturing and caring for others.</t>
  </si>
  <si>
    <t>I am able to communicate God’s Word effectively.</t>
  </si>
  <si>
    <t>I am often sought out by others for advice about spiritual or personal matters.</t>
  </si>
  <si>
    <t>I am careful, thorough, and skilled at managing details.</t>
  </si>
  <si>
    <t>I am attracted to the idea of serving in another country or ethnic community.</t>
  </si>
  <si>
    <t>I frequently am able to judge a person’s character based upon first impressions.</t>
  </si>
  <si>
    <t>I enjoy reassuring and strengthening those who are discouraged.</t>
  </si>
  <si>
    <t>I consistently look for opportunities to build relationships with non-Christians.</t>
  </si>
  <si>
    <t>I have confidence in God’s continuing provision and help, even in difficult times.</t>
  </si>
  <si>
    <t>I give more than a tithe so that kingdom work can be accomplished.</t>
  </si>
  <si>
    <t>I enjoy doing routine tasks that support the ministry.</t>
  </si>
  <si>
    <t>I enjoy meeting new people and helping them feel welcomed.</t>
  </si>
  <si>
    <t>I enjoy praying for long periods of time and receive direction as to what God wants me to pray for.</t>
  </si>
  <si>
    <t>I receive information from the Spirit that I did not acquire through natural means.</t>
  </si>
  <si>
    <t>I am able to influence others to achieve a vision.</t>
  </si>
  <si>
    <t>I can patiently support those going through painful experiences as they try to stabilize their lives.</t>
  </si>
  <si>
    <t>I feel responsible to confront others with the truth.</t>
  </si>
  <si>
    <t>I have compassion for wandering believers and want to protect them.</t>
  </si>
  <si>
    <t>I can spend time in study knowing that presenting truth will make a difference in the lives of people.</t>
  </si>
  <si>
    <t>I can often find simple, practical solutions in the midst of conflict or confusion.</t>
  </si>
  <si>
    <t>I can clarify goals and develop strategies or plans to accomplish them.</t>
  </si>
  <si>
    <t>I am willing to take an active part in starting a new church.</t>
  </si>
  <si>
    <t>I can see through phoniness or deceit before it is evident to others.</t>
  </si>
  <si>
    <t>I give hope to others by directing them to the promises of God.</t>
  </si>
  <si>
    <t>I am effective at adapting the gospel message so that it connects with an individual’s felt need.</t>
  </si>
  <si>
    <t>I believe that God will help me to accomplish great things.</t>
  </si>
  <si>
    <t>I manage my money well in order to free more of it for giving.</t>
  </si>
  <si>
    <t>I willingly take on a variety of odd jobs around the church to meet the needs of others.</t>
  </si>
  <si>
    <t>I genuinely believe the Lord directs strangers to me who need to get connected to others.</t>
  </si>
  <si>
    <t>I am conscious of ministering to others as I pray.</t>
  </si>
  <si>
    <t>I am committed, and schedule blocks of time for reading and studying Scripture, to understand biblical truth fully and accurately.</t>
  </si>
  <si>
    <t>I can adjust my leadership style to bring out the best in others.</t>
  </si>
  <si>
    <t>I enjoy helping people sometimes regarded as undeserving or beyond help.</t>
  </si>
  <si>
    <t>I boldly expose cultural trends, teachings, or events, which contradict biblical principles.</t>
  </si>
  <si>
    <t>I like to provide guidance for the whole person –relationally, emotionally, spiritually.</t>
  </si>
  <si>
    <t>I pay close attention to the words, phrases, and meaning of those who teach.</t>
  </si>
  <si>
    <t>I can easily select the most effective course of action from among several alternatives.</t>
  </si>
  <si>
    <t>I can identify and effectively use the resources needed to accomplish tasks.</t>
  </si>
  <si>
    <t>I can adapt well to different cultures and surroundings.</t>
  </si>
  <si>
    <t>I tend to see right or wrong in situations quickly and easily.</t>
  </si>
  <si>
    <t>I reassure those who need to take courageous action in their faith, family, or life.</t>
  </si>
  <si>
    <t>I invite unbelievers to accept Christ as their Savior.</t>
  </si>
  <si>
    <t>I trust God in circumstances where success cannot be guaranteed by human effort alone.</t>
  </si>
  <si>
    <t>I am challenged to limit my life-style in order to give away a higher percentage of my income to God and/or others.</t>
  </si>
  <si>
    <t>I see spiritual significance in doing practical tasks.</t>
  </si>
  <si>
    <t>I like to create a place where people do not feel that they are alone.</t>
  </si>
  <si>
    <t>I pray with confidence because I know that God works in response to prayer.</t>
  </si>
  <si>
    <t>I have insight or just know something to be true when others may not see it or believe it.</t>
  </si>
  <si>
    <t>I set goals to accomplish them and manage people and resources effectively.</t>
  </si>
  <si>
    <t>I have great compassion for hurting people.</t>
  </si>
  <si>
    <t>I see most actions as right or wrong, and feel the need to correct the wrong when I see it.</t>
  </si>
  <si>
    <t>I can faithfully provide long-term support and concern for others.</t>
  </si>
  <si>
    <t>I like to take a systematic approach to my study of the Bible.</t>
  </si>
  <si>
    <t>I can anticipate the likely consequences of an individual’s or a group’s actions.</t>
  </si>
  <si>
    <t>I like to help organizations or groups become more efficient or effective.</t>
  </si>
  <si>
    <t>I can relate to others in culturally sensitive ways.</t>
  </si>
  <si>
    <t>I receive affirmation from others concerning the reliability of my insights or perceptions.</t>
  </si>
  <si>
    <t>I strengthen those who are wavering in their faith.</t>
  </si>
  <si>
    <t>I openly tell people that I am a Christian and want them to ask me about my faith.</t>
  </si>
  <si>
    <t>I am convinced of God’s daily presence and action in my life.</t>
  </si>
  <si>
    <t>I like knowing that my financial support makes a real difference in the lives and ministries of God’s people.</t>
  </si>
  <si>
    <t>I like to find small things that need to be done and often do them without being asked.</t>
  </si>
  <si>
    <t>I enjoy welcoming people and opening my home to others.</t>
  </si>
  <si>
    <t>When I hear about needy situations, I feel burdened to pray.</t>
  </si>
  <si>
    <t>I have suddenly known some things about others, but did not know how I knew them.</t>
  </si>
  <si>
    <t>I influence others to perform to the best of their capability.</t>
  </si>
  <si>
    <t>I can look beyond a person’s handicaps or problems to see a life that matters to God.</t>
  </si>
  <si>
    <t>I like people who are honest and will speak the truth.</t>
  </si>
  <si>
    <t>I enjoy giving guidance and practical support to a small group of people.</t>
  </si>
  <si>
    <t>I can communicate Scripture in ways that motivate others to study and want to learn more.</t>
  </si>
  <si>
    <t>I give practical advice to help others through complicated situations.</t>
  </si>
  <si>
    <t>I enjoy learning about how organizations function.</t>
  </si>
  <si>
    <t>I enjoy pioneering new undertakings.</t>
  </si>
  <si>
    <t>I can identify preaching, teaching, or communication which is not true to the Bible.</t>
  </si>
  <si>
    <t>I like motivating others to take steps for spiritual growth.</t>
  </si>
  <si>
    <t>I openly and confidently tell others what God has done for me.</t>
  </si>
  <si>
    <t>I am regularly challenging others to trust God.</t>
  </si>
  <si>
    <t>I give generously due to my commitment to stewardship.</t>
  </si>
  <si>
    <t>I feel comfortable being a helper, assisting others to do their job more effectively.</t>
  </si>
  <si>
    <t>I do whatever I can to make people feel they belong.</t>
  </si>
  <si>
    <t>I am honored when someone asks me to pray for them.</t>
  </si>
  <si>
    <t>I discover important biblical truths when reading or studying Scripture which benefit others in the body of Christ.</t>
  </si>
  <si>
    <t>I am able to cast a vision that others want to be a part of.</t>
  </si>
  <si>
    <t>I enjoy bringing hope and joy to people living in difficult circumstances.</t>
  </si>
  <si>
    <t>I will speak God’s truth, even in places where it is unpopular or difficult for others to accept.</t>
  </si>
  <si>
    <t>I can gently restore wandering believers to faith and fellowship.</t>
  </si>
  <si>
    <t>I can present information and skills to others at a level that makes it easy for them to grasp and apply to their lives.</t>
  </si>
  <si>
    <t>I can apply scriptural truth that others regard as practical and helpful.</t>
  </si>
  <si>
    <t>I can visualize a coming event, anticipate potential problems, and develop backup plans.</t>
  </si>
  <si>
    <t>I am able to orchestrate or oversee several church ministries.</t>
  </si>
  <si>
    <t>I can sense when demonic forces are at work in a person or situation.</t>
  </si>
  <si>
    <t>I am able to challenge or rebuke others in order to foster spiritual growth.</t>
  </si>
  <si>
    <t>I seek opportunities to talk about spiritual matters with unbelievers.</t>
  </si>
  <si>
    <t>I can move forward in spite of opposition or lack of support when I sense God’s blessing on an undertaking.</t>
  </si>
  <si>
    <t>I believe I have been given an abundance of resources so that I may give more to the Lord’s work.</t>
  </si>
  <si>
    <t>I readily and happily use my natural or learned skills to help wherever needed.</t>
  </si>
  <si>
    <t>I can make people feel at ease even in unfamiliar surroundings.</t>
  </si>
  <si>
    <t>I often see specific results in direct response to my prayers.</t>
  </si>
  <si>
    <t>I confidently share my knowledge and insights with others.</t>
  </si>
  <si>
    <t>I figure out where we need to go and help others get there.</t>
  </si>
  <si>
    <t>I enjoy doing practical things for others who are in need.</t>
  </si>
  <si>
    <t>I feel compelled to expose sin wherever I see it and to challenge people to repentance.</t>
  </si>
  <si>
    <t>I enjoy nurturing others, patiently but firmly, in their development as believers.</t>
  </si>
  <si>
    <t>I enjoy explaining things to people so that they can grow spiritually and personally.</t>
  </si>
  <si>
    <t>I have insights into how to solve problems that others do not see.</t>
  </si>
  <si>
    <t>A</t>
  </si>
  <si>
    <t>B</t>
  </si>
  <si>
    <t>C</t>
  </si>
  <si>
    <t>D</t>
  </si>
  <si>
    <t>E</t>
  </si>
  <si>
    <t>F</t>
  </si>
  <si>
    <t>G</t>
  </si>
  <si>
    <t>H</t>
  </si>
  <si>
    <t>I</t>
  </si>
  <si>
    <t>J</t>
  </si>
  <si>
    <t>K</t>
  </si>
  <si>
    <t>L</t>
  </si>
  <si>
    <t>M</t>
  </si>
  <si>
    <t>N</t>
  </si>
  <si>
    <t>O</t>
  </si>
  <si>
    <t>P</t>
  </si>
  <si>
    <t>Q</t>
  </si>
  <si>
    <t>Question</t>
  </si>
  <si>
    <t>Category</t>
  </si>
  <si>
    <t>Answer</t>
  </si>
  <si>
    <t>Value</t>
  </si>
  <si>
    <t>3 - Consistently, definitely true</t>
  </si>
  <si>
    <t>2 - Most of the time, usually true</t>
  </si>
  <si>
    <t>1- Some of the time, once in a while</t>
  </si>
  <si>
    <t>0- Not at all, never</t>
  </si>
  <si>
    <t>#</t>
  </si>
  <si>
    <r>
      <rPr>
        <b/>
        <sz val="12"/>
        <color theme="1"/>
        <rFont val="Calibri"/>
        <family val="2"/>
        <scheme val="minor"/>
      </rPr>
      <t>Respond to each statement according to the following scale:</t>
    </r>
    <r>
      <rPr>
        <sz val="12"/>
        <color theme="1"/>
        <rFont val="Calibri"/>
        <family val="2"/>
        <scheme val="minor"/>
      </rPr>
      <t xml:space="preserve">
3 = Consistently, definitely true
2 = Most of the time, usually true
1 = Some of the time, once in a while
0 = Not at all, never</t>
    </r>
  </si>
  <si>
    <t>Administration</t>
  </si>
  <si>
    <t>Apostleship</t>
  </si>
  <si>
    <t>Discernment</t>
  </si>
  <si>
    <t>Encouragement</t>
  </si>
  <si>
    <t>Evangelism</t>
  </si>
  <si>
    <t>Faith</t>
  </si>
  <si>
    <t>Giving</t>
  </si>
  <si>
    <t>Helps</t>
  </si>
  <si>
    <t>Hospitality</t>
  </si>
  <si>
    <t>Intercession</t>
  </si>
  <si>
    <t>Knowledge</t>
  </si>
  <si>
    <t>Leadership</t>
  </si>
  <si>
    <t>Mercy</t>
  </si>
  <si>
    <t>Prophecy</t>
  </si>
  <si>
    <t>Shepherding</t>
  </si>
  <si>
    <t>Teaching</t>
  </si>
  <si>
    <t>Wisdom</t>
  </si>
  <si>
    <t>Key</t>
  </si>
  <si>
    <t>Letter</t>
  </si>
  <si>
    <t>Title</t>
  </si>
  <si>
    <t>Score</t>
  </si>
  <si>
    <t>Count</t>
  </si>
  <si>
    <t>Rank</t>
  </si>
  <si>
    <t>Tagline</t>
  </si>
  <si>
    <t>Summary</t>
  </si>
  <si>
    <t>References</t>
  </si>
  <si>
    <t>Gift</t>
  </si>
  <si>
    <t>Ability</t>
  </si>
  <si>
    <t>Distinctives</t>
  </si>
  <si>
    <t>Traits</t>
  </si>
  <si>
    <t>Cautions</t>
  </si>
  <si>
    <t>Is This a Gift</t>
  </si>
  <si>
    <t>Is This an Ability</t>
  </si>
  <si>
    <t>To pilot or steer a ship</t>
  </si>
  <si>
    <t>The gift of administration is the divine enablement to understand what makes an organization function, and the special ability to plan and execute procedures that accomplish the goals of the ministry.</t>
  </si>
  <si>
    <t>1 Corinthians 12:28, Acts 6:1-7, Exodus 18:13-26</t>
  </si>
  <si>
    <t>• Develop strategies or plans to reach identified goals
• Assist ministries to become more effective and efficient
• Create order out of organization chaos
• Coordinate a variety of responsibilities to accomplish a task 
• Organize people, tasks, or events</t>
  </si>
  <si>
    <t>• Thorough • Objective • Responsible • Organized • Goal-oriented • Efficient • Conscientious</t>
  </si>
  <si>
    <t>The gift of apostleship is the divine ability to start and oversee the development of new churches or ministry structures. This is one of the four (possibly five) gifts mentioned in Ephesians 4 that may indicate offices in the church. Historically this office was held by the apostles as chosen by Jesus and is now expired because they have all died. However, this is also a spiritual gift still in operation today as described below.</t>
  </si>
  <si>
    <t>1 Corinthians 12:28-29, Ephesians 4:11-12, Romans 1:5, Acts 13:2-3</t>
  </si>
  <si>
    <t>To be sent with a message</t>
  </si>
  <si>
    <t>• Adventurous • Entrepreneurial • Persevering • Adaptable • Culturally sensitive • Cause-driven</t>
  </si>
  <si>
    <t>• Should be aware that misusing their authority can quench the Spirit in others • Need to be affirmed and sent by the church
• Can be demanding and pessimistic</t>
  </si>
  <si>
    <t>Top</t>
  </si>
  <si>
    <t>Hurdle</t>
  </si>
  <si>
    <t>No</t>
  </si>
  <si>
    <t>Gift Overview</t>
  </si>
  <si>
    <t>Display your top X gifts (choose a number between 1 and 17):</t>
  </si>
  <si>
    <t>NumberOfGifts</t>
  </si>
  <si>
    <t>The gift of discernment is the divine enablement to distinguish between truth and error. It is able to discern the spirits, differentiating between good and evil, right and wrong.</t>
  </si>
  <si>
    <t>1 Corinthians 12:10, Acts 5:1-4, Matthew 16:21-23</t>
  </si>
  <si>
    <t>• Distinguish truth from error, right from wrong, pure motives from impure
• Identify deception in others with accuracy and appropriateness
• Determine whether a word attributed to God is authentic
• Recognize inconsistencies in a teaching, prophetic message, or interpretation • Are able to sense the presence of evil</t>
  </si>
  <si>
    <t>• Perceptive • Insightful • Sensitive • Intuitive • Decisive • Challenging • Truthful</t>
  </si>
  <si>
    <t>• May struggle with how to express their perceptions, feelings or insights
• Could be harsh when confronting others, instead of speaking the truth in love 
• Need to confirm their perceptions before speaking</t>
  </si>
  <si>
    <t>To separate or make</t>
  </si>
  <si>
    <t>To come along side of</t>
  </si>
  <si>
    <t>The gift of encouragement is the divine enablement to present truth so as to strengthen, comfort, or urge to action those who are discouraged or wavering in their faith.</t>
  </si>
  <si>
    <t>Romans 12:8, Acts 11:22-24, Acts 15:30-32</t>
  </si>
  <si>
    <t>• Come to the side of those who are discouraged to strengthen and reassure them 
• Challenge, comfort, or confront others to trust and hope in the promises of God 
• Urge others to action by applying biblical truth
• Motivate others to grow
• Emphasize God’s promises and to have confidence in His will</t>
  </si>
  <si>
    <t>• Pioneer and establish new ministries or churches
• Adapt to different surroundings by being culturally sensitive and aware
• Desire to minister to unreached people in other communities or countries 
• Have responsibilities to oversee ministries or groups of churches
• Demonstrate authority and vision for the mission of the church</t>
  </si>
  <si>
    <t>• Positive • Motivating • Challenging • Affirming • Reassuring • Supportive • Trustworthy</t>
  </si>
  <si>
    <t>• Can sometimes be overly optimistic, too simplistic or flattering
• Should first take time to understand others and what they really need
• May want to just say positive things to others and avoid being confrontational when it’s needed</t>
  </si>
  <si>
    <t>To bring good news</t>
  </si>
  <si>
    <t>The gift of evangelism is the divine enablement to effectively communicate the gospel to unbelievers so they respond in faith and move toward discipleship. This is one of the four (possibly five) gifts mentioned in Ephesians 4 that may indicate offices in the church. Historically, leaders in the early church held this office and some hold this office today (Billy Graham is one example). This is also a spiritual gift still in operation today as described below.</t>
  </si>
  <si>
    <t>Ephesians 4:11, Acts 8:26-40, Luke 19:1-10</t>
  </si>
  <si>
    <t>Yes</t>
  </si>
  <si>
    <t>• Gives the message of Christ with clarity and conviction
• Seek out opportunities to talk to unbelievers about spiritual matters
• Challenge unbelievers to faith and to become fully devoted followers of Christ 
• Adapt their presentation of the gospel to connect with the individual’s needs
• Seek opportunities to build relationships with unbelievers</t>
  </si>
  <si>
    <t>• Sincere • Candid • Respected • Influential • Spiritual • Confident • Commitment oriented</t>
  </si>
  <si>
    <t>To trust, have confidence, believe</t>
  </si>
  <si>
    <t>The gift of faith is the divine enablement to act on God’s promises with confidence and unwavering belief in God’s ability to fulfill his purposes.</t>
  </si>
  <si>
    <t>1 Corinthians 12:9, 13:2, Hebrews 11:1, Romans 4:18-21</t>
  </si>
  <si>
    <t>• Believe the promises of God and inspire others to do the same
• Act in complete confidence of God’s ability to overcome obstacles
• Demonstrate an attitude of trust in God’s will and his promises
• Advance the cause of Christ because they go forward when others will not 
• Ask God for what is needed and trust Him for His provision</t>
  </si>
  <si>
    <t>• Prayerful • Optimistic • Trusting • Assured • Positive • Inspiring • Hopeful</t>
  </si>
  <si>
    <t>• Need to act on their faith
• Should remember that those who speak with reason and desire to plan do not necessarily lack faith 
• Should listen to and consider the counsel of wise and spirit-filled believers
• May have more faith in their gift of faith rather than in the Giver of Gifts (God Himself)</t>
  </si>
  <si>
    <t>To give part of, share</t>
  </si>
  <si>
    <t>The gift of giving is the divine enablement to contribute money and resources to the work of the Lord with cheerfulness and liberality. People with this gift do not ask, “How much money do I need to give to God” but “How much money do I need to live on?”</t>
  </si>
  <si>
    <t>Romans 12:8, 2 Corinthians 6:8, Luke 21:1-4</t>
  </si>
  <si>
    <t>To take the place of someone</t>
  </si>
  <si>
    <t>The gift of helps is the divine enablement to accomplish practical and necessary tasks, which free up, support, and meet the needs of others.</t>
  </si>
  <si>
    <t>1 Corinthians 12:28, Romans 12:7, Romans 16:1-2, Acts 6:1-4</t>
  </si>
  <si>
    <t>• Serve behind the scenes wherever needed to support the gifts and ministries of others 
• See tangible and practical things to be done and enjoy doing them
• Sense God’s purpose and pleasure in meeting everyday responsibilities
• Attach spiritual value to practical service
• Enjoy knowing that they are freeing up others to do what God has called them to do</t>
  </si>
  <si>
    <t>• Available • Willing • Helpful • Reliable • Dependable • Loyal • Whatever-it-takes attitude</t>
  </si>
  <si>
    <t>• Need to esteem this gift, remembering that doing practical deeds is a spiritual contribution to the body of Christ
• Find it difficult to say no
• Need to be responsive to the priorities of leaders instead of setting their own agendas</t>
  </si>
  <si>
    <t>To love strangers</t>
  </si>
  <si>
    <t>The gift of hospitality is the divine enablement to care for people by providing fellowship, food, and shelter. There is some question as to whether this is a gift or a quality for all believers to display. It is certainly an ability, but also a possible spiritual gift.</t>
  </si>
  <si>
    <t>1 Peter 4:9-10, Romans 12:13, Hebrews 13:1-2</t>
  </si>
  <si>
    <t>• Provide an environment where people feel valued and cared for
• Meet new people and help them to feel welcomed
• Create a safe and comfortable setting where relationships can develop 
• Seek ways to connect people together into meaningful relationships
• Set people at ease in unfamiliar surroundings</t>
  </si>
  <si>
    <t>• Friendly • Gracious • Inviting • Trusting • Caring • Responsive • Warm</t>
  </si>
  <si>
    <t>• Should avoid viewing their gift as just entertaining
• Need to remember to ask God who He wants them to befriend and serve
• Should be careful not to cause stress in their own family when inviting others into their home</t>
  </si>
  <si>
    <t>The gift of intercession is the divine enablement to consistently pray on behalf of and for others, seeing frequent and specific results. Some scholars feel this gift is actually another way to express the gift of faith. Another view is that it is a subset of faith. It is also a learned skill, not everyone who has the gift of faith has the ability to be an intercessor. That is, not everyone who has the gift of faith is also an effective intercessor.</t>
  </si>
  <si>
    <t>To plead on behalf of someone, intercede</t>
  </si>
  <si>
    <t>Romans 8:26-27, John 17:9-26, 1 Timothy 2:1-2, Colossians 1:9-12, 4:12-13</t>
  </si>
  <si>
    <t>• Feel compelled to earnestly pray on behalf of someone or some cause
• Have a daily awareness of the spiritual battles being waged and pray
• Are convinced God moves in direct response to prayer
• Pray in response to the leading of the Spirit, whether or not they understand the leading
• Exercise authority and power for the protection of others and the equipping of them to serve</t>
  </si>
  <si>
    <t>• Advocate •Caring •Sincere • Peacemaker • Trustworthy • Burden-bearer • Spiritually sensitive</t>
  </si>
  <si>
    <t>The gift of knowledge is the divine enablement to bring truth to the body of Christ through a revelation or biblical insight.</t>
  </si>
  <si>
    <t>To know</t>
  </si>
  <si>
    <t>1 Corinthians 12:28, Mark 2:6-8, John 1:45-50</t>
  </si>
  <si>
    <t>• Inquisitive • Responsive • Observant • Insightful • Reflective • Studious • Truthful</t>
  </si>
  <si>
    <t>• Receive truth which enables them to better serve the body of Christ 
• Search the Scriptures for insight, understanding, and truth
• Have an unusual insight or understanding that serves the church
• Organize information for teaching and practical use
• Gain knowledge which was not attained by natural observation or means—this is possible with the qualification that you should be very careful and cautious with this. Another point of view might be that this is an unusual spiritual insight</t>
  </si>
  <si>
    <t>To stand before</t>
  </si>
  <si>
    <t>The gift of leadership is the divine enablement to cast vision, motivate, and direct people to harmoniously accomplish the purposes of God.</t>
  </si>
  <si>
    <t>Romans 12:8, Hebrews 13:17, Luke 22:25-26</t>
  </si>
  <si>
    <t>• Provide direction for God’s people or ministry
• Motivate others to perform to the best of their abilities 
• Present the big picture for others to see
• Model the values of the ministry
• Take responsibility and establish goals</t>
  </si>
  <si>
    <t>• Influential • Diligent • Visionary • Trustworthy • Persuasive • Motivating • Goal-setter</t>
  </si>
  <si>
    <t>• Should realize their relational credibility takes time and is critical for leadership effectiveness 
• Should remember that servant leadership is the biblical model, the greatest being the servant of all
• Do not need to be in a leadership position to use this gift</t>
  </si>
  <si>
    <t>To have compassion</t>
  </si>
  <si>
    <t xml:space="preserve">The gift of mercy is the divine enablement to cheerfully and practically help those who are suffering or are in need, compassion moved to action. </t>
  </si>
  <si>
    <t>Romans 12:8, Matthew 5:7, Mark 10:46-52, Luke 10:25-37</t>
  </si>
  <si>
    <t>• Focus upon alleviating the sources of pain or discomfort in suffering people 
• Address the needs of the lonely and forgotten
• Express love, grace, and dignity to those facing hardships and crisis
• Serve in difficult or unsightly circumstances and do so cheerfully 
• Concerned with individual or social issues that oppress people</t>
  </si>
  <si>
    <t>• Empathetic • Caring • Responsive • Kind • Compassionate •Sensitive • Burden-bearing</t>
  </si>
  <si>
    <t>• Need to be aware that rescuing people from their pain may be hindering God’s work in them
• Need to guard against feeling unappreciated, since some of the people helped will not show or express any appreciation
• Should guard against becoming defensive and angry about the sources of others’ pain</t>
  </si>
  <si>
    <t>To speak before</t>
  </si>
  <si>
    <t>The gift of prophecy is the divine enablement to reveal truth and proclaim it in a timely and relevant manner for understanding, correction, repentance, or edification. There may be immediate or future implications. This gift, like apostleship, is an office mentioned in Ephesians 4 that has passed. However this is a gift still in operation in the body of Christ.</t>
  </si>
  <si>
    <t>Romans 12:6, 1 Corinthians 12:10, 28, I Corinthians 13:2, 2 Peter 1:19-21</t>
  </si>
  <si>
    <t>• Expose sin or deception in others for reconciliation
• Speak a timely word from God causing conviction, repentance, and edification 
• See truth that others often fail to see and challenge them to respond
• Warn of God’s immediate or future judgment if there is no repentance
• Understand God’s heart and mind through experiences He takes them through</t>
  </si>
  <si>
    <t>• Discerning • Compelling • Uncompromising • Outspoken • Authoritative • Convicting • Confronting</t>
  </si>
  <si>
    <t>• Need to be aware that listeners may reject the message if not spoken with love and compassion 
• Need to avoid pride which can create a demanding or discouraging spirit that hinders the gift 
• Should remember that discernment and Scripture must support and agree with each prophecy</t>
  </si>
  <si>
    <t>To shepherd a flock</t>
  </si>
  <si>
    <t>The gift of shepherding is the divine enablement to nurture, care for, and guide’s people toward on-going spiritual maturity and becoming like Christ.</t>
  </si>
  <si>
    <t>Ephesians 4:11-12, 1 Peter 5:1-4, John 10:1-18</t>
  </si>
  <si>
    <t>• Take responsibility to nurture the whole person in their walk with God
• Provide guidance and oversight to a group of God’s people
• Model with their life what it means to be a fully devoted follower of Jesus • Establish trust and confidence through long-term relations
• Lead and protect those within their span of care</t>
  </si>
  <si>
    <t>• Influencing • Nurturing • Guiding • Discipling • Protective • Supportive • Relational</t>
  </si>
  <si>
    <t>• Should remember that God judges those who neglect or abuse their oversight responsibilities
• Need to be aware that the desire to feed and support others can make it difficult to say no
• Should realize that some of those being nurtured will grow beyond the shepherd’s own ability and need to be freed to do so</t>
  </si>
  <si>
    <t>To instruct</t>
  </si>
  <si>
    <t>The gift of teaching is the divine enablement to understand, clearly explain, and apply the word of God, causing greater Christ-likeness in the lives of listeners.</t>
  </si>
  <si>
    <t>Romans 12:7, 1 Corinthians 12:28-29, Acts 18:24-28, 2 Timothy 2:2</t>
  </si>
  <si>
    <t>• Communicate truth that inspires more obedience to the Word 
• Challenge listeners simply and practically with biblical truth 
• Present the whole counsel of God for maximum life change
• Give attention to detail and accuracy
• Prepare through extended times of study and reflection</t>
  </si>
  <si>
    <t>• Disciplined • Perceptive • Teachable • Authoritative • Practical • Analytical • Articulate</t>
  </si>
  <si>
    <t>• Should avoid pride that may result from their superior biblical knowledge and understanding 
• Could become too detailed when teaching and fail to make life application
• Spirituality is not measured by how much you know</t>
  </si>
  <si>
    <t>To apply truth practically</t>
  </si>
  <si>
    <t xml:space="preserve">The gift of wisdom is the divine enablement to apply spiritual truth effectively to meet a need in a specific situation. </t>
  </si>
  <si>
    <t>1 Corinthians 2:3-14, I Corinthians 12:8, James 3:13-18, Jeremiah 9:23-24</t>
  </si>
  <si>
    <t>• Focus on the unseen consequences in determining the next steps to take
• Receive an understanding of what is necessary to meet the needs of the body 
• Provide divinely given solutions in the midst of conflict and confusion
• Hear the Spirit provide direction for God’s best in a given situation
• Apply spiritual truth in specific and practical ways</t>
  </si>
  <si>
    <t>• Sensible • Insightful • Practical • Wise • Fair • Experienced • Common Sense</t>
  </si>
  <si>
    <t>• Could fail to share the wisdom that God has given them
• Need to avoid having others develop a dependence upon them, which may weaken their faith in God
• Need to be patient with others who do not have this gift.</t>
  </si>
  <si>
    <t>Gift: Yes
Ability: Yes</t>
  </si>
  <si>
    <t>Gift: Yes? (Some scholars feel this is a command, or at best, an ability)
Ability: Yes</t>
  </si>
  <si>
    <t>Gift: Possibly no?—Perhaps it is a division of the gift of faith.</t>
  </si>
  <si>
    <t>Gift: Yes
Office: No</t>
  </si>
  <si>
    <t>Gift: Yes - however a few scholars feel this gift passed with the office.
Office: No—passed with the apostles.</t>
  </si>
  <si>
    <t>• Manage their finances and limit their lifestyle in order to give as much of their resources as possible
• Support the work of ministry with sacrificial gifts to advance the Kingdom
• Meet tangible needs that enable spiritual growth to occur
• Provide resources, generously and cheerfully, trusting God for his provision
• May have a special ability to make money so that they may use it to further God’s work</t>
  </si>
  <si>
    <t>• Stewardship-oriented • Responsible • Charitable • Trust in God • Disciplined</t>
  </si>
  <si>
    <t>• Need to esteem their gift, remembering that giving money and resources is a spiritual contribution to the body of Christ
• Need to remember the church’s agenda is determined by leaders, not by the givers’ gift 
• Need to guard against greed</t>
  </si>
  <si>
    <t>Gift / Office / Ability</t>
  </si>
  <si>
    <t>• Need to be careful of this gift leading to pride (“knowledge puffs up”)
• Should remember that it’s God’s message, not theirs, when they give a word of knowledge to the church
• Need to remember with the increasing of knowledge comes the increasing of pain</t>
  </si>
  <si>
    <t>• Need to remember the Holy Spirit, not guilt, is the motivator in a person’s decision for Christ
• Should avoid becoming critical of others and remember that we are all witnesses, but we are not all evangelists
• Need to listen carefully, because the same approach is not appropriate for everyone</t>
  </si>
  <si>
    <t>• Need to be open to adjusting their plans, so that they don’t stifle a leader’s vision
• Can use people simply to accomplish goals without being concerned for their growth in the process
• Could fail to see God’s purposes being fulfilled in the process of meeting a goal</t>
  </si>
  <si>
    <t>• Should avoid feeling that their gift is not valued, by remembering that interceding for others is their ministry and spiritual contribution to the body of Christ
• Should avoid using prayer as an escape from fulfilling responsibilities
• Need to avoid a holier than thou attitude sometimes caused by extended times of prayer</t>
  </si>
  <si>
    <t>The Journey - Spiritual Gifts Assessment</t>
  </si>
  <si>
    <t>VIEW RESULTS</t>
  </si>
  <si>
    <t>Click Here to return to Assessment questions</t>
  </si>
  <si>
    <t>Your Name:</t>
  </si>
  <si>
    <t>Date of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</si>
</sst>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7" formatCode="m/d/yyyy;@"/>
  </numFmts>
  <fonts count="13"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2"/>
      <color theme="1"/>
      <name val="Calibri"/>
      <scheme val="minor"/>
    </font>
    <font>
      <sz val="8"/>
      <name val="Calibri"/>
      <family val="2"/>
      <scheme val="minor"/>
    </font>
    <font>
      <b/>
      <sz val="16"/>
      <color theme="1"/>
      <name val="Calibri"/>
      <scheme val="minor"/>
    </font>
    <font>
      <sz val="14"/>
      <color theme="1"/>
      <name val="Calibri"/>
      <scheme val="minor"/>
    </font>
    <font>
      <sz val="16"/>
      <color theme="1"/>
      <name val="Calibri"/>
      <scheme val="minor"/>
    </font>
    <font>
      <b/>
      <sz val="18"/>
      <color theme="1"/>
      <name val="Calibri"/>
      <scheme val="minor"/>
    </font>
    <font>
      <sz val="18"/>
      <color theme="3" tint="0.39997558519241921"/>
      <name val="Calibri"/>
      <scheme val="minor"/>
    </font>
    <font>
      <sz val="16"/>
      <color theme="3" tint="0.39997558519241921"/>
      <name val="Calibri"/>
      <scheme val="minor"/>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46">
    <xf numFmtId="0" fontId="0" fillId="0" borderId="0" xfId="0"/>
    <xf numFmtId="0" fontId="0" fillId="0" borderId="0" xfId="0" applyAlignment="1">
      <alignment horizontal="center"/>
    </xf>
    <xf numFmtId="0" fontId="0" fillId="2" borderId="0" xfId="0" applyFill="1"/>
    <xf numFmtId="0" fontId="1" fillId="2" borderId="0" xfId="0" applyFont="1" applyFill="1"/>
    <xf numFmtId="0" fontId="0" fillId="3" borderId="0" xfId="0" applyFill="1"/>
    <xf numFmtId="0" fontId="1" fillId="2" borderId="0" xfId="0" applyFont="1" applyFill="1" applyBorder="1" applyAlignment="1">
      <alignment horizontal="center"/>
    </xf>
    <xf numFmtId="0" fontId="0" fillId="2" borderId="0" xfId="0" applyFill="1" applyBorder="1" applyAlignment="1">
      <alignment horizontal="center"/>
    </xf>
    <xf numFmtId="0" fontId="0" fillId="0" borderId="0" xfId="0" applyAlignment="1">
      <alignment vertical="top"/>
    </xf>
    <xf numFmtId="0" fontId="0" fillId="0" borderId="0" xfId="0" applyAlignment="1">
      <alignment vertical="top" wrapText="1"/>
    </xf>
    <xf numFmtId="0" fontId="1" fillId="4" borderId="1"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7" fillId="2" borderId="0" xfId="0" applyFont="1" applyFill="1" applyAlignment="1">
      <alignment horizontal="left" vertical="center"/>
    </xf>
    <xf numFmtId="0" fontId="0" fillId="2" borderId="0" xfId="0" applyFill="1" applyAlignment="1">
      <alignment vertical="top" wrapText="1"/>
    </xf>
    <xf numFmtId="0" fontId="8" fillId="5" borderId="2" xfId="0" applyFont="1" applyFill="1" applyBorder="1" applyAlignment="1">
      <alignment horizontal="center" vertical="center"/>
    </xf>
    <xf numFmtId="164" fontId="6" fillId="5" borderId="3" xfId="0" applyNumberFormat="1" applyFont="1" applyFill="1" applyBorder="1" applyAlignment="1">
      <alignment vertical="center" wrapText="1" shrinkToFit="1"/>
    </xf>
    <xf numFmtId="0" fontId="7" fillId="5" borderId="4" xfId="0" applyFont="1" applyFill="1" applyBorder="1" applyAlignment="1">
      <alignment horizontal="left" vertical="center"/>
    </xf>
    <xf numFmtId="0" fontId="0" fillId="5" borderId="5" xfId="0" applyFill="1" applyBorder="1" applyAlignment="1">
      <alignment horizontal="center" vertical="top"/>
    </xf>
    <xf numFmtId="164" fontId="6" fillId="2" borderId="3" xfId="0" applyNumberFormat="1" applyFont="1" applyFill="1" applyBorder="1" applyAlignment="1">
      <alignment vertical="center" wrapText="1" shrinkToFit="1"/>
    </xf>
    <xf numFmtId="0" fontId="7" fillId="2" borderId="4" xfId="0" applyFont="1" applyFill="1" applyBorder="1" applyAlignment="1">
      <alignment horizontal="left" vertical="center"/>
    </xf>
    <xf numFmtId="0" fontId="0" fillId="2" borderId="5" xfId="0" applyFill="1" applyBorder="1" applyAlignment="1">
      <alignment horizontal="center" vertical="top"/>
    </xf>
    <xf numFmtId="0" fontId="7" fillId="2" borderId="0" xfId="0" applyFont="1" applyFill="1" applyAlignment="1">
      <alignment horizontal="left" vertical="top"/>
    </xf>
    <xf numFmtId="0" fontId="8" fillId="5" borderId="3" xfId="0" applyFont="1" applyFill="1" applyBorder="1" applyAlignment="1">
      <alignment horizontal="center" vertical="center"/>
    </xf>
    <xf numFmtId="0" fontId="0" fillId="5" borderId="6" xfId="0" applyFill="1" applyBorder="1" applyAlignment="1">
      <alignment horizontal="center" vertical="top"/>
    </xf>
    <xf numFmtId="0" fontId="8" fillId="2" borderId="3" xfId="0" applyFont="1" applyFill="1" applyBorder="1" applyAlignment="1">
      <alignment horizontal="center" vertical="center"/>
    </xf>
    <xf numFmtId="0" fontId="0" fillId="2" borderId="6" xfId="0" applyFill="1" applyBorder="1" applyAlignment="1">
      <alignment horizontal="center" vertical="top"/>
    </xf>
    <xf numFmtId="0" fontId="8" fillId="2" borderId="2" xfId="0" applyFont="1" applyFill="1" applyBorder="1" applyAlignment="1">
      <alignment horizontal="center" vertical="top"/>
    </xf>
    <xf numFmtId="0" fontId="9" fillId="2" borderId="0" xfId="0" applyFont="1" applyFill="1" applyAlignment="1">
      <alignment horizontal="center"/>
    </xf>
    <xf numFmtId="0" fontId="0" fillId="3" borderId="0"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0" xfId="0" applyFont="1" applyFill="1" applyAlignment="1" applyProtection="1">
      <alignment horizontal="center" vertical="top"/>
      <protection locked="0"/>
    </xf>
    <xf numFmtId="0" fontId="0" fillId="2" borderId="0" xfId="0" applyFill="1" applyAlignment="1">
      <alignment horizontal="center" wrapText="1"/>
    </xf>
    <xf numFmtId="0" fontId="1" fillId="2" borderId="0" xfId="0" applyFont="1" applyFill="1" applyAlignment="1">
      <alignment horizontal="right"/>
    </xf>
    <xf numFmtId="0" fontId="1" fillId="4" borderId="1" xfId="0" applyFont="1" applyFill="1" applyBorder="1" applyAlignment="1">
      <alignment horizontal="center" vertical="top"/>
    </xf>
    <xf numFmtId="0" fontId="11" fillId="2" borderId="0" xfId="47" applyFont="1" applyFill="1" applyAlignment="1" applyProtection="1">
      <alignment horizontal="center" vertical="center"/>
      <protection locked="0"/>
    </xf>
    <xf numFmtId="0" fontId="6" fillId="2" borderId="0" xfId="0" applyFont="1" applyFill="1" applyAlignment="1">
      <alignment horizontal="center" vertical="top"/>
    </xf>
    <xf numFmtId="0" fontId="4" fillId="2" borderId="0" xfId="0" applyFont="1" applyFill="1" applyAlignment="1">
      <alignment horizontal="center"/>
    </xf>
    <xf numFmtId="0" fontId="0" fillId="2" borderId="0" xfId="0" applyFill="1" applyAlignment="1">
      <alignment horizontal="center" wrapText="1"/>
    </xf>
    <xf numFmtId="0" fontId="10" fillId="2" borderId="0" xfId="47" applyFont="1" applyFill="1" applyAlignment="1" applyProtection="1">
      <alignment horizontal="center"/>
      <protection locked="0"/>
    </xf>
    <xf numFmtId="164" fontId="12" fillId="5" borderId="6" xfId="0" applyNumberFormat="1" applyFont="1" applyFill="1" applyBorder="1" applyAlignment="1">
      <alignment horizontal="left" vertical="top" wrapText="1" shrinkToFit="1"/>
    </xf>
    <xf numFmtId="164" fontId="12" fillId="5" borderId="7" xfId="0" applyNumberFormat="1" applyFont="1" applyFill="1" applyBorder="1" applyAlignment="1">
      <alignment horizontal="left" vertical="top" wrapText="1" shrinkToFit="1"/>
    </xf>
    <xf numFmtId="164" fontId="12" fillId="2" borderId="6" xfId="0" applyNumberFormat="1" applyFont="1" applyFill="1" applyBorder="1" applyAlignment="1">
      <alignment horizontal="left" vertical="top" wrapText="1" shrinkToFit="1"/>
    </xf>
    <xf numFmtId="164" fontId="12" fillId="2" borderId="7" xfId="0" applyNumberFormat="1" applyFont="1" applyFill="1" applyBorder="1" applyAlignment="1">
      <alignment horizontal="left" vertical="top" wrapText="1" shrinkToFit="1"/>
    </xf>
    <xf numFmtId="0" fontId="1" fillId="3" borderId="1" xfId="0" applyFont="1" applyFill="1" applyBorder="1" applyAlignment="1">
      <alignment horizontal="right" wrapText="1"/>
    </xf>
    <xf numFmtId="0" fontId="0" fillId="2" borderId="1" xfId="0" applyFill="1" applyBorder="1" applyAlignment="1" applyProtection="1">
      <alignment horizontal="left" wrapText="1"/>
      <protection locked="0"/>
    </xf>
    <xf numFmtId="167" fontId="0" fillId="2" borderId="1" xfId="0" applyNumberFormat="1" applyFill="1" applyBorder="1" applyAlignment="1" applyProtection="1">
      <alignment horizontal="left" wrapText="1"/>
      <protection locked="0"/>
    </xf>
  </cellXfs>
  <cellStyles count="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28"/>
  <sheetViews>
    <sheetView tabSelected="1" zoomScale="94" zoomScaleNormal="94" zoomScalePageLayoutView="94" workbookViewId="0">
      <pane ySplit="9" topLeftCell="A10" activePane="bottomLeft" state="frozen"/>
      <selection pane="bottomLeft" activeCell="C6" sqref="C6"/>
    </sheetView>
  </sheetViews>
  <sheetFormatPr baseColWidth="10" defaultRowHeight="16" x14ac:dyDescent="0.2"/>
  <cols>
    <col min="1" max="1" width="4.1640625" style="2" bestFit="1" customWidth="1"/>
    <col min="2" max="2" width="20.83203125" style="2" customWidth="1"/>
    <col min="3" max="3" width="85.83203125" style="2" customWidth="1"/>
    <col min="4" max="4" width="10.83203125" style="6"/>
    <col min="5" max="16384" width="10.83203125" style="2"/>
  </cols>
  <sheetData>
    <row r="1" spans="1:4" ht="29" x14ac:dyDescent="0.35">
      <c r="A1" s="36" t="s">
        <v>294</v>
      </c>
      <c r="B1" s="36"/>
      <c r="C1" s="36"/>
      <c r="D1" s="36"/>
    </row>
    <row r="2" spans="1:4" ht="24" x14ac:dyDescent="0.3">
      <c r="A2" s="38" t="s">
        <v>295</v>
      </c>
      <c r="B2" s="38"/>
      <c r="C2" s="38"/>
      <c r="D2" s="38"/>
    </row>
    <row r="3" spans="1:4" ht="11" customHeight="1" x14ac:dyDescent="0.3">
      <c r="A3" s="27"/>
      <c r="B3" s="27"/>
      <c r="C3" s="27"/>
      <c r="D3" s="27"/>
    </row>
    <row r="4" spans="1:4" ht="75" customHeight="1" x14ac:dyDescent="0.2">
      <c r="A4" s="37" t="s">
        <v>145</v>
      </c>
      <c r="B4" s="37"/>
      <c r="C4" s="37"/>
      <c r="D4" s="37"/>
    </row>
    <row r="5" spans="1:4" ht="16" customHeight="1" x14ac:dyDescent="0.2">
      <c r="A5" s="31"/>
      <c r="B5" s="31"/>
      <c r="C5" s="31"/>
      <c r="D5" s="31"/>
    </row>
    <row r="6" spans="1:4" ht="16" customHeight="1" x14ac:dyDescent="0.2">
      <c r="A6" s="31"/>
      <c r="B6" s="43" t="s">
        <v>297</v>
      </c>
      <c r="C6" s="44"/>
      <c r="D6" s="31"/>
    </row>
    <row r="7" spans="1:4" ht="16" customHeight="1" x14ac:dyDescent="0.2">
      <c r="A7" s="31"/>
      <c r="B7" s="43" t="s">
        <v>298</v>
      </c>
      <c r="C7" s="45"/>
      <c r="D7" s="31"/>
    </row>
    <row r="8" spans="1:4" ht="16" customHeight="1" x14ac:dyDescent="0.2"/>
    <row r="9" spans="1:4" x14ac:dyDescent="0.2">
      <c r="A9" s="32" t="s">
        <v>144</v>
      </c>
      <c r="B9" s="3" t="s">
        <v>136</v>
      </c>
      <c r="C9" s="3"/>
      <c r="D9" s="5" t="s">
        <v>138</v>
      </c>
    </row>
    <row r="10" spans="1:4" x14ac:dyDescent="0.2">
      <c r="A10" s="4">
        <v>1</v>
      </c>
      <c r="B10" s="4" t="s">
        <v>0</v>
      </c>
      <c r="C10" s="4"/>
      <c r="D10" s="28"/>
    </row>
    <row r="11" spans="1:4" x14ac:dyDescent="0.2">
      <c r="A11" s="2">
        <v>2</v>
      </c>
      <c r="B11" s="2" t="s">
        <v>1</v>
      </c>
      <c r="D11" s="29"/>
    </row>
    <row r="12" spans="1:4" x14ac:dyDescent="0.2">
      <c r="A12" s="4">
        <v>3</v>
      </c>
      <c r="B12" s="4" t="s">
        <v>2</v>
      </c>
      <c r="C12" s="4"/>
      <c r="D12" s="28"/>
    </row>
    <row r="13" spans="1:4" x14ac:dyDescent="0.2">
      <c r="A13" s="2">
        <v>4</v>
      </c>
      <c r="B13" s="2" t="s">
        <v>3</v>
      </c>
      <c r="D13" s="29"/>
    </row>
    <row r="14" spans="1:4" x14ac:dyDescent="0.2">
      <c r="A14" s="4">
        <v>5</v>
      </c>
      <c r="B14" s="4" t="s">
        <v>4</v>
      </c>
      <c r="C14" s="4"/>
      <c r="D14" s="28"/>
    </row>
    <row r="15" spans="1:4" x14ac:dyDescent="0.2">
      <c r="A15" s="2">
        <v>6</v>
      </c>
      <c r="B15" s="2" t="s">
        <v>5</v>
      </c>
      <c r="D15" s="29"/>
    </row>
    <row r="16" spans="1:4" x14ac:dyDescent="0.2">
      <c r="A16" s="4">
        <v>7</v>
      </c>
      <c r="B16" s="4" t="s">
        <v>6</v>
      </c>
      <c r="C16" s="4"/>
      <c r="D16" s="28"/>
    </row>
    <row r="17" spans="1:4" x14ac:dyDescent="0.2">
      <c r="A17" s="2">
        <v>8</v>
      </c>
      <c r="B17" s="2" t="s">
        <v>7</v>
      </c>
      <c r="D17" s="29"/>
    </row>
    <row r="18" spans="1:4" x14ac:dyDescent="0.2">
      <c r="A18" s="4">
        <v>9</v>
      </c>
      <c r="B18" s="4" t="s">
        <v>8</v>
      </c>
      <c r="C18" s="4"/>
      <c r="D18" s="28"/>
    </row>
    <row r="19" spans="1:4" x14ac:dyDescent="0.2">
      <c r="A19" s="2">
        <v>10</v>
      </c>
      <c r="B19" s="2" t="s">
        <v>9</v>
      </c>
      <c r="D19" s="29"/>
    </row>
    <row r="20" spans="1:4" x14ac:dyDescent="0.2">
      <c r="A20" s="4">
        <v>11</v>
      </c>
      <c r="B20" s="4" t="s">
        <v>10</v>
      </c>
      <c r="C20" s="4"/>
      <c r="D20" s="28"/>
    </row>
    <row r="21" spans="1:4" x14ac:dyDescent="0.2">
      <c r="A21" s="2">
        <v>12</v>
      </c>
      <c r="B21" s="2" t="s">
        <v>11</v>
      </c>
      <c r="D21" s="29"/>
    </row>
    <row r="22" spans="1:4" x14ac:dyDescent="0.2">
      <c r="A22" s="4">
        <v>13</v>
      </c>
      <c r="B22" s="4" t="s">
        <v>12</v>
      </c>
      <c r="C22" s="4"/>
      <c r="D22" s="28"/>
    </row>
    <row r="23" spans="1:4" x14ac:dyDescent="0.2">
      <c r="A23" s="2">
        <v>14</v>
      </c>
      <c r="B23" s="2" t="s">
        <v>13</v>
      </c>
      <c r="D23" s="29"/>
    </row>
    <row r="24" spans="1:4" x14ac:dyDescent="0.2">
      <c r="A24" s="4">
        <v>15</v>
      </c>
      <c r="B24" s="4" t="s">
        <v>14</v>
      </c>
      <c r="C24" s="4"/>
      <c r="D24" s="28"/>
    </row>
    <row r="25" spans="1:4" x14ac:dyDescent="0.2">
      <c r="A25" s="2">
        <v>16</v>
      </c>
      <c r="B25" s="2" t="s">
        <v>15</v>
      </c>
      <c r="D25" s="29"/>
    </row>
    <row r="26" spans="1:4" x14ac:dyDescent="0.2">
      <c r="A26" s="4">
        <v>17</v>
      </c>
      <c r="B26" s="4" t="s">
        <v>16</v>
      </c>
      <c r="C26" s="4"/>
      <c r="D26" s="28"/>
    </row>
    <row r="27" spans="1:4" x14ac:dyDescent="0.2">
      <c r="A27" s="2">
        <v>18</v>
      </c>
      <c r="B27" s="2" t="s">
        <v>17</v>
      </c>
      <c r="D27" s="29"/>
    </row>
    <row r="28" spans="1:4" x14ac:dyDescent="0.2">
      <c r="A28" s="4">
        <v>19</v>
      </c>
      <c r="B28" s="4" t="s">
        <v>18</v>
      </c>
      <c r="C28" s="4"/>
      <c r="D28" s="28"/>
    </row>
    <row r="29" spans="1:4" x14ac:dyDescent="0.2">
      <c r="A29" s="2">
        <v>20</v>
      </c>
      <c r="B29" s="2" t="s">
        <v>19</v>
      </c>
      <c r="D29" s="29"/>
    </row>
    <row r="30" spans="1:4" x14ac:dyDescent="0.2">
      <c r="A30" s="4">
        <v>21</v>
      </c>
      <c r="B30" s="4" t="s">
        <v>20</v>
      </c>
      <c r="C30" s="4"/>
      <c r="D30" s="28"/>
    </row>
    <row r="31" spans="1:4" x14ac:dyDescent="0.2">
      <c r="A31" s="2">
        <v>22</v>
      </c>
      <c r="B31" s="2" t="s">
        <v>21</v>
      </c>
      <c r="D31" s="29"/>
    </row>
    <row r="32" spans="1:4" x14ac:dyDescent="0.2">
      <c r="A32" s="4">
        <v>23</v>
      </c>
      <c r="B32" s="4" t="s">
        <v>22</v>
      </c>
      <c r="C32" s="4"/>
      <c r="D32" s="28"/>
    </row>
    <row r="33" spans="1:4" x14ac:dyDescent="0.2">
      <c r="A33" s="2">
        <v>24</v>
      </c>
      <c r="B33" s="2" t="s">
        <v>23</v>
      </c>
      <c r="D33" s="29"/>
    </row>
    <row r="34" spans="1:4" x14ac:dyDescent="0.2">
      <c r="A34" s="4">
        <v>25</v>
      </c>
      <c r="B34" s="4" t="s">
        <v>24</v>
      </c>
      <c r="C34" s="4"/>
      <c r="D34" s="28"/>
    </row>
    <row r="35" spans="1:4" x14ac:dyDescent="0.2">
      <c r="A35" s="2">
        <v>26</v>
      </c>
      <c r="B35" s="2" t="s">
        <v>25</v>
      </c>
      <c r="D35" s="29"/>
    </row>
    <row r="36" spans="1:4" x14ac:dyDescent="0.2">
      <c r="A36" s="4">
        <v>27</v>
      </c>
      <c r="B36" s="4" t="s">
        <v>26</v>
      </c>
      <c r="C36" s="4"/>
      <c r="D36" s="28"/>
    </row>
    <row r="37" spans="1:4" x14ac:dyDescent="0.2">
      <c r="A37" s="2">
        <v>28</v>
      </c>
      <c r="B37" s="2" t="s">
        <v>27</v>
      </c>
      <c r="D37" s="29"/>
    </row>
    <row r="38" spans="1:4" x14ac:dyDescent="0.2">
      <c r="A38" s="4">
        <v>29</v>
      </c>
      <c r="B38" s="4" t="s">
        <v>28</v>
      </c>
      <c r="C38" s="4"/>
      <c r="D38" s="28"/>
    </row>
    <row r="39" spans="1:4" x14ac:dyDescent="0.2">
      <c r="A39" s="2">
        <v>30</v>
      </c>
      <c r="B39" s="2" t="s">
        <v>29</v>
      </c>
      <c r="D39" s="29"/>
    </row>
    <row r="40" spans="1:4" x14ac:dyDescent="0.2">
      <c r="A40" s="4">
        <v>31</v>
      </c>
      <c r="B40" s="4" t="s">
        <v>30</v>
      </c>
      <c r="C40" s="4"/>
      <c r="D40" s="28"/>
    </row>
    <row r="41" spans="1:4" x14ac:dyDescent="0.2">
      <c r="A41" s="2">
        <v>32</v>
      </c>
      <c r="B41" s="2" t="s">
        <v>31</v>
      </c>
      <c r="D41" s="29"/>
    </row>
    <row r="42" spans="1:4" x14ac:dyDescent="0.2">
      <c r="A42" s="4">
        <v>33</v>
      </c>
      <c r="B42" s="4" t="s">
        <v>32</v>
      </c>
      <c r="C42" s="4"/>
      <c r="D42" s="28"/>
    </row>
    <row r="43" spans="1:4" x14ac:dyDescent="0.2">
      <c r="A43" s="2">
        <v>34</v>
      </c>
      <c r="B43" s="2" t="s">
        <v>33</v>
      </c>
      <c r="D43" s="29"/>
    </row>
    <row r="44" spans="1:4" x14ac:dyDescent="0.2">
      <c r="A44" s="4">
        <v>35</v>
      </c>
      <c r="B44" s="4" t="s">
        <v>34</v>
      </c>
      <c r="C44" s="4"/>
      <c r="D44" s="28"/>
    </row>
    <row r="45" spans="1:4" x14ac:dyDescent="0.2">
      <c r="A45" s="2">
        <v>36</v>
      </c>
      <c r="B45" s="2" t="s">
        <v>35</v>
      </c>
      <c r="D45" s="29"/>
    </row>
    <row r="46" spans="1:4" x14ac:dyDescent="0.2">
      <c r="A46" s="4">
        <v>37</v>
      </c>
      <c r="B46" s="4" t="s">
        <v>36</v>
      </c>
      <c r="C46" s="4"/>
      <c r="D46" s="28"/>
    </row>
    <row r="47" spans="1:4" x14ac:dyDescent="0.2">
      <c r="A47" s="2">
        <v>38</v>
      </c>
      <c r="B47" s="2" t="s">
        <v>37</v>
      </c>
      <c r="D47" s="29"/>
    </row>
    <row r="48" spans="1:4" x14ac:dyDescent="0.2">
      <c r="A48" s="4">
        <v>39</v>
      </c>
      <c r="B48" s="4" t="s">
        <v>38</v>
      </c>
      <c r="C48" s="4"/>
      <c r="D48" s="28"/>
    </row>
    <row r="49" spans="1:4" x14ac:dyDescent="0.2">
      <c r="A49" s="2">
        <v>40</v>
      </c>
      <c r="B49" s="2" t="s">
        <v>39</v>
      </c>
      <c r="D49" s="29"/>
    </row>
    <row r="50" spans="1:4" x14ac:dyDescent="0.2">
      <c r="A50" s="4">
        <v>41</v>
      </c>
      <c r="B50" s="4" t="s">
        <v>40</v>
      </c>
      <c r="C50" s="4"/>
      <c r="D50" s="28"/>
    </row>
    <row r="51" spans="1:4" x14ac:dyDescent="0.2">
      <c r="A51" s="2">
        <v>42</v>
      </c>
      <c r="B51" s="2" t="s">
        <v>41</v>
      </c>
      <c r="D51" s="29"/>
    </row>
    <row r="52" spans="1:4" x14ac:dyDescent="0.2">
      <c r="A52" s="4">
        <v>43</v>
      </c>
      <c r="B52" s="4" t="s">
        <v>42</v>
      </c>
      <c r="C52" s="4"/>
      <c r="D52" s="28"/>
    </row>
    <row r="53" spans="1:4" x14ac:dyDescent="0.2">
      <c r="A53" s="2">
        <v>44</v>
      </c>
      <c r="B53" s="2" t="s">
        <v>43</v>
      </c>
      <c r="D53" s="29"/>
    </row>
    <row r="54" spans="1:4" x14ac:dyDescent="0.2">
      <c r="A54" s="4">
        <v>45</v>
      </c>
      <c r="B54" s="4" t="s">
        <v>44</v>
      </c>
      <c r="C54" s="4"/>
      <c r="D54" s="28"/>
    </row>
    <row r="55" spans="1:4" x14ac:dyDescent="0.2">
      <c r="A55" s="2">
        <v>46</v>
      </c>
      <c r="B55" s="2" t="s">
        <v>45</v>
      </c>
      <c r="D55" s="29"/>
    </row>
    <row r="56" spans="1:4" x14ac:dyDescent="0.2">
      <c r="A56" s="4">
        <v>47</v>
      </c>
      <c r="B56" s="4" t="s">
        <v>46</v>
      </c>
      <c r="C56" s="4"/>
      <c r="D56" s="28"/>
    </row>
    <row r="57" spans="1:4" x14ac:dyDescent="0.2">
      <c r="A57" s="2">
        <v>48</v>
      </c>
      <c r="B57" s="2" t="s">
        <v>47</v>
      </c>
      <c r="D57" s="29"/>
    </row>
    <row r="58" spans="1:4" x14ac:dyDescent="0.2">
      <c r="A58" s="4">
        <v>49</v>
      </c>
      <c r="B58" s="4" t="s">
        <v>48</v>
      </c>
      <c r="C58" s="4"/>
      <c r="D58" s="28"/>
    </row>
    <row r="59" spans="1:4" x14ac:dyDescent="0.2">
      <c r="A59" s="2">
        <v>50</v>
      </c>
      <c r="B59" s="2" t="s">
        <v>49</v>
      </c>
      <c r="D59" s="29"/>
    </row>
    <row r="60" spans="1:4" x14ac:dyDescent="0.2">
      <c r="A60" s="4">
        <v>51</v>
      </c>
      <c r="B60" s="4" t="s">
        <v>50</v>
      </c>
      <c r="C60" s="4"/>
      <c r="D60" s="28"/>
    </row>
    <row r="61" spans="1:4" x14ac:dyDescent="0.2">
      <c r="A61" s="2">
        <v>52</v>
      </c>
      <c r="B61" s="2" t="s">
        <v>51</v>
      </c>
      <c r="D61" s="29"/>
    </row>
    <row r="62" spans="1:4" x14ac:dyDescent="0.2">
      <c r="A62" s="4">
        <v>53</v>
      </c>
      <c r="B62" s="4" t="s">
        <v>52</v>
      </c>
      <c r="C62" s="4"/>
      <c r="D62" s="28"/>
    </row>
    <row r="63" spans="1:4" x14ac:dyDescent="0.2">
      <c r="A63" s="2">
        <v>54</v>
      </c>
      <c r="B63" s="2" t="s">
        <v>53</v>
      </c>
      <c r="D63" s="29"/>
    </row>
    <row r="64" spans="1:4" x14ac:dyDescent="0.2">
      <c r="A64" s="4">
        <v>55</v>
      </c>
      <c r="B64" s="4" t="s">
        <v>54</v>
      </c>
      <c r="C64" s="4"/>
      <c r="D64" s="28"/>
    </row>
    <row r="65" spans="1:4" x14ac:dyDescent="0.2">
      <c r="A65" s="2">
        <v>56</v>
      </c>
      <c r="B65" s="2" t="s">
        <v>55</v>
      </c>
      <c r="D65" s="29"/>
    </row>
    <row r="66" spans="1:4" x14ac:dyDescent="0.2">
      <c r="A66" s="4">
        <v>57</v>
      </c>
      <c r="B66" s="4" t="s">
        <v>56</v>
      </c>
      <c r="C66" s="4"/>
      <c r="D66" s="28"/>
    </row>
    <row r="67" spans="1:4" x14ac:dyDescent="0.2">
      <c r="A67" s="2">
        <v>58</v>
      </c>
      <c r="B67" s="2" t="s">
        <v>57</v>
      </c>
      <c r="D67" s="29"/>
    </row>
    <row r="68" spans="1:4" x14ac:dyDescent="0.2">
      <c r="A68" s="4">
        <v>59</v>
      </c>
      <c r="B68" s="4" t="s">
        <v>58</v>
      </c>
      <c r="C68" s="4"/>
      <c r="D68" s="28"/>
    </row>
    <row r="69" spans="1:4" x14ac:dyDescent="0.2">
      <c r="A69" s="2">
        <v>60</v>
      </c>
      <c r="B69" s="2" t="s">
        <v>59</v>
      </c>
      <c r="D69" s="29"/>
    </row>
    <row r="70" spans="1:4" x14ac:dyDescent="0.2">
      <c r="A70" s="4">
        <v>61</v>
      </c>
      <c r="B70" s="4" t="s">
        <v>60</v>
      </c>
      <c r="C70" s="4"/>
      <c r="D70" s="28"/>
    </row>
    <row r="71" spans="1:4" x14ac:dyDescent="0.2">
      <c r="A71" s="2">
        <v>62</v>
      </c>
      <c r="B71" s="2" t="s">
        <v>61</v>
      </c>
      <c r="D71" s="29"/>
    </row>
    <row r="72" spans="1:4" x14ac:dyDescent="0.2">
      <c r="A72" s="4">
        <v>63</v>
      </c>
      <c r="B72" s="4" t="s">
        <v>62</v>
      </c>
      <c r="C72" s="4"/>
      <c r="D72" s="28"/>
    </row>
    <row r="73" spans="1:4" x14ac:dyDescent="0.2">
      <c r="A73" s="2">
        <v>64</v>
      </c>
      <c r="B73" s="2" t="s">
        <v>63</v>
      </c>
      <c r="D73" s="29"/>
    </row>
    <row r="74" spans="1:4" x14ac:dyDescent="0.2">
      <c r="A74" s="4">
        <v>65</v>
      </c>
      <c r="B74" s="4" t="s">
        <v>64</v>
      </c>
      <c r="C74" s="4"/>
      <c r="D74" s="28"/>
    </row>
    <row r="75" spans="1:4" x14ac:dyDescent="0.2">
      <c r="A75" s="2">
        <v>66</v>
      </c>
      <c r="B75" s="2" t="s">
        <v>65</v>
      </c>
      <c r="D75" s="29"/>
    </row>
    <row r="76" spans="1:4" x14ac:dyDescent="0.2">
      <c r="A76" s="4">
        <v>67</v>
      </c>
      <c r="B76" s="4" t="s">
        <v>66</v>
      </c>
      <c r="C76" s="4"/>
      <c r="D76" s="28"/>
    </row>
    <row r="77" spans="1:4" x14ac:dyDescent="0.2">
      <c r="A77" s="2">
        <v>68</v>
      </c>
      <c r="B77" s="2" t="s">
        <v>67</v>
      </c>
      <c r="D77" s="29"/>
    </row>
    <row r="78" spans="1:4" x14ac:dyDescent="0.2">
      <c r="A78" s="4">
        <v>69</v>
      </c>
      <c r="B78" s="4" t="s">
        <v>68</v>
      </c>
      <c r="C78" s="4"/>
      <c r="D78" s="28"/>
    </row>
    <row r="79" spans="1:4" x14ac:dyDescent="0.2">
      <c r="A79" s="2">
        <v>70</v>
      </c>
      <c r="B79" s="2" t="s">
        <v>69</v>
      </c>
      <c r="D79" s="29"/>
    </row>
    <row r="80" spans="1:4" x14ac:dyDescent="0.2">
      <c r="A80" s="4">
        <v>71</v>
      </c>
      <c r="B80" s="4" t="s">
        <v>70</v>
      </c>
      <c r="C80" s="4"/>
      <c r="D80" s="28"/>
    </row>
    <row r="81" spans="1:4" x14ac:dyDescent="0.2">
      <c r="A81" s="2">
        <v>72</v>
      </c>
      <c r="B81" s="2" t="s">
        <v>71</v>
      </c>
      <c r="D81" s="29"/>
    </row>
    <row r="82" spans="1:4" x14ac:dyDescent="0.2">
      <c r="A82" s="4">
        <v>73</v>
      </c>
      <c r="B82" s="4" t="s">
        <v>72</v>
      </c>
      <c r="C82" s="4"/>
      <c r="D82" s="28"/>
    </row>
    <row r="83" spans="1:4" x14ac:dyDescent="0.2">
      <c r="A83" s="2">
        <v>74</v>
      </c>
      <c r="B83" s="2" t="s">
        <v>73</v>
      </c>
      <c r="D83" s="29"/>
    </row>
    <row r="84" spans="1:4" x14ac:dyDescent="0.2">
      <c r="A84" s="4">
        <v>75</v>
      </c>
      <c r="B84" s="4" t="s">
        <v>74</v>
      </c>
      <c r="C84" s="4"/>
      <c r="D84" s="28"/>
    </row>
    <row r="85" spans="1:4" x14ac:dyDescent="0.2">
      <c r="A85" s="2">
        <v>76</v>
      </c>
      <c r="B85" s="2" t="s">
        <v>75</v>
      </c>
      <c r="D85" s="29"/>
    </row>
    <row r="86" spans="1:4" x14ac:dyDescent="0.2">
      <c r="A86" s="4">
        <v>77</v>
      </c>
      <c r="B86" s="4" t="s">
        <v>76</v>
      </c>
      <c r="C86" s="4"/>
      <c r="D86" s="28"/>
    </row>
    <row r="87" spans="1:4" x14ac:dyDescent="0.2">
      <c r="A87" s="2">
        <v>78</v>
      </c>
      <c r="B87" s="2" t="s">
        <v>77</v>
      </c>
      <c r="D87" s="29"/>
    </row>
    <row r="88" spans="1:4" x14ac:dyDescent="0.2">
      <c r="A88" s="4">
        <v>79</v>
      </c>
      <c r="B88" s="4" t="s">
        <v>78</v>
      </c>
      <c r="C88" s="4"/>
      <c r="D88" s="28"/>
    </row>
    <row r="89" spans="1:4" x14ac:dyDescent="0.2">
      <c r="A89" s="2">
        <v>80</v>
      </c>
      <c r="B89" s="2" t="s">
        <v>79</v>
      </c>
      <c r="D89" s="29"/>
    </row>
    <row r="90" spans="1:4" x14ac:dyDescent="0.2">
      <c r="A90" s="4">
        <v>81</v>
      </c>
      <c r="B90" s="4" t="s">
        <v>80</v>
      </c>
      <c r="C90" s="4"/>
      <c r="D90" s="28"/>
    </row>
    <row r="91" spans="1:4" x14ac:dyDescent="0.2">
      <c r="A91" s="2">
        <v>82</v>
      </c>
      <c r="B91" s="2" t="s">
        <v>81</v>
      </c>
      <c r="D91" s="29"/>
    </row>
    <row r="92" spans="1:4" x14ac:dyDescent="0.2">
      <c r="A92" s="4">
        <v>83</v>
      </c>
      <c r="B92" s="4" t="s">
        <v>82</v>
      </c>
      <c r="C92" s="4"/>
      <c r="D92" s="28"/>
    </row>
    <row r="93" spans="1:4" x14ac:dyDescent="0.2">
      <c r="A93" s="2">
        <v>84</v>
      </c>
      <c r="B93" s="2" t="s">
        <v>83</v>
      </c>
      <c r="D93" s="29"/>
    </row>
    <row r="94" spans="1:4" x14ac:dyDescent="0.2">
      <c r="A94" s="4">
        <v>85</v>
      </c>
      <c r="B94" s="4" t="s">
        <v>84</v>
      </c>
      <c r="C94" s="4"/>
      <c r="D94" s="28"/>
    </row>
    <row r="95" spans="1:4" x14ac:dyDescent="0.2">
      <c r="A95" s="2">
        <v>86</v>
      </c>
      <c r="B95" s="2" t="s">
        <v>85</v>
      </c>
      <c r="D95" s="29"/>
    </row>
    <row r="96" spans="1:4" x14ac:dyDescent="0.2">
      <c r="A96" s="4">
        <v>87</v>
      </c>
      <c r="B96" s="4" t="s">
        <v>86</v>
      </c>
      <c r="C96" s="4"/>
      <c r="D96" s="28"/>
    </row>
    <row r="97" spans="1:4" x14ac:dyDescent="0.2">
      <c r="A97" s="2">
        <v>88</v>
      </c>
      <c r="B97" s="2" t="s">
        <v>87</v>
      </c>
      <c r="D97" s="29"/>
    </row>
    <row r="98" spans="1:4" x14ac:dyDescent="0.2">
      <c r="A98" s="4">
        <v>89</v>
      </c>
      <c r="B98" s="4" t="s">
        <v>88</v>
      </c>
      <c r="C98" s="4"/>
      <c r="D98" s="28"/>
    </row>
    <row r="99" spans="1:4" x14ac:dyDescent="0.2">
      <c r="A99" s="2">
        <v>90</v>
      </c>
      <c r="B99" s="2" t="s">
        <v>89</v>
      </c>
      <c r="D99" s="29"/>
    </row>
    <row r="100" spans="1:4" x14ac:dyDescent="0.2">
      <c r="A100" s="4">
        <v>91</v>
      </c>
      <c r="B100" s="4" t="s">
        <v>90</v>
      </c>
      <c r="C100" s="4"/>
      <c r="D100" s="28"/>
    </row>
    <row r="101" spans="1:4" x14ac:dyDescent="0.2">
      <c r="A101" s="2">
        <v>92</v>
      </c>
      <c r="B101" s="2" t="s">
        <v>91</v>
      </c>
      <c r="D101" s="29"/>
    </row>
    <row r="102" spans="1:4" x14ac:dyDescent="0.2">
      <c r="A102" s="4">
        <v>93</v>
      </c>
      <c r="B102" s="4" t="s">
        <v>92</v>
      </c>
      <c r="C102" s="4"/>
      <c r="D102" s="28"/>
    </row>
    <row r="103" spans="1:4" x14ac:dyDescent="0.2">
      <c r="A103" s="2">
        <v>94</v>
      </c>
      <c r="B103" s="2" t="s">
        <v>93</v>
      </c>
      <c r="D103" s="29"/>
    </row>
    <row r="104" spans="1:4" x14ac:dyDescent="0.2">
      <c r="A104" s="4">
        <v>95</v>
      </c>
      <c r="B104" s="4" t="s">
        <v>94</v>
      </c>
      <c r="C104" s="4"/>
      <c r="D104" s="28"/>
    </row>
    <row r="105" spans="1:4" x14ac:dyDescent="0.2">
      <c r="A105" s="2">
        <v>96</v>
      </c>
      <c r="B105" s="2" t="s">
        <v>95</v>
      </c>
      <c r="D105" s="29"/>
    </row>
    <row r="106" spans="1:4" x14ac:dyDescent="0.2">
      <c r="A106" s="4">
        <v>97</v>
      </c>
      <c r="B106" s="4" t="s">
        <v>96</v>
      </c>
      <c r="C106" s="4"/>
      <c r="D106" s="28"/>
    </row>
    <row r="107" spans="1:4" x14ac:dyDescent="0.2">
      <c r="A107" s="2">
        <v>98</v>
      </c>
      <c r="B107" s="2" t="s">
        <v>97</v>
      </c>
      <c r="D107" s="29"/>
    </row>
    <row r="108" spans="1:4" x14ac:dyDescent="0.2">
      <c r="A108" s="4">
        <v>99</v>
      </c>
      <c r="B108" s="4" t="s">
        <v>98</v>
      </c>
      <c r="C108" s="4"/>
      <c r="D108" s="28"/>
    </row>
    <row r="109" spans="1:4" x14ac:dyDescent="0.2">
      <c r="A109" s="2">
        <v>100</v>
      </c>
      <c r="B109" s="2" t="s">
        <v>99</v>
      </c>
      <c r="D109" s="29"/>
    </row>
    <row r="110" spans="1:4" x14ac:dyDescent="0.2">
      <c r="A110" s="4">
        <v>101</v>
      </c>
      <c r="B110" s="4" t="s">
        <v>100</v>
      </c>
      <c r="C110" s="4"/>
      <c r="D110" s="28"/>
    </row>
    <row r="111" spans="1:4" x14ac:dyDescent="0.2">
      <c r="A111" s="2">
        <v>102</v>
      </c>
      <c r="B111" s="2" t="s">
        <v>101</v>
      </c>
      <c r="D111" s="29"/>
    </row>
    <row r="112" spans="1:4" x14ac:dyDescent="0.2">
      <c r="A112" s="4">
        <v>103</v>
      </c>
      <c r="B112" s="4" t="s">
        <v>102</v>
      </c>
      <c r="C112" s="4"/>
      <c r="D112" s="28"/>
    </row>
    <row r="113" spans="1:4" x14ac:dyDescent="0.2">
      <c r="A113" s="2">
        <v>104</v>
      </c>
      <c r="B113" s="2" t="s">
        <v>103</v>
      </c>
      <c r="D113" s="29"/>
    </row>
    <row r="114" spans="1:4" x14ac:dyDescent="0.2">
      <c r="A114" s="4">
        <v>105</v>
      </c>
      <c r="B114" s="4" t="s">
        <v>104</v>
      </c>
      <c r="C114" s="4"/>
      <c r="D114" s="28"/>
    </row>
    <row r="115" spans="1:4" x14ac:dyDescent="0.2">
      <c r="A115" s="2">
        <v>106</v>
      </c>
      <c r="B115" s="2" t="s">
        <v>105</v>
      </c>
      <c r="D115" s="29"/>
    </row>
    <row r="116" spans="1:4" x14ac:dyDescent="0.2">
      <c r="A116" s="4">
        <v>107</v>
      </c>
      <c r="B116" s="4" t="s">
        <v>106</v>
      </c>
      <c r="C116" s="4"/>
      <c r="D116" s="28"/>
    </row>
    <row r="117" spans="1:4" x14ac:dyDescent="0.2">
      <c r="A117" s="2">
        <v>108</v>
      </c>
      <c r="B117" s="2" t="s">
        <v>107</v>
      </c>
      <c r="D117" s="29"/>
    </row>
    <row r="118" spans="1:4" x14ac:dyDescent="0.2">
      <c r="A118" s="4">
        <v>109</v>
      </c>
      <c r="B118" s="4" t="s">
        <v>108</v>
      </c>
      <c r="C118" s="4"/>
      <c r="D118" s="28"/>
    </row>
    <row r="119" spans="1:4" x14ac:dyDescent="0.2">
      <c r="A119" s="2">
        <v>110</v>
      </c>
      <c r="B119" s="2" t="s">
        <v>109</v>
      </c>
      <c r="D119" s="29"/>
    </row>
    <row r="120" spans="1:4" x14ac:dyDescent="0.2">
      <c r="A120" s="4">
        <v>111</v>
      </c>
      <c r="B120" s="4" t="s">
        <v>110</v>
      </c>
      <c r="C120" s="4"/>
      <c r="D120" s="28"/>
    </row>
    <row r="121" spans="1:4" x14ac:dyDescent="0.2">
      <c r="A121" s="2">
        <v>112</v>
      </c>
      <c r="B121" s="2" t="s">
        <v>111</v>
      </c>
      <c r="D121" s="29"/>
    </row>
    <row r="122" spans="1:4" x14ac:dyDescent="0.2">
      <c r="A122" s="4">
        <v>113</v>
      </c>
      <c r="B122" s="4" t="s">
        <v>112</v>
      </c>
      <c r="C122" s="4"/>
      <c r="D122" s="28"/>
    </row>
    <row r="123" spans="1:4" x14ac:dyDescent="0.2">
      <c r="A123" s="2">
        <v>114</v>
      </c>
      <c r="B123" s="2" t="s">
        <v>113</v>
      </c>
      <c r="D123" s="29"/>
    </row>
    <row r="124" spans="1:4" x14ac:dyDescent="0.2">
      <c r="A124" s="4">
        <v>115</v>
      </c>
      <c r="B124" s="4" t="s">
        <v>114</v>
      </c>
      <c r="C124" s="4"/>
      <c r="D124" s="28"/>
    </row>
    <row r="125" spans="1:4" x14ac:dyDescent="0.2">
      <c r="A125" s="2">
        <v>116</v>
      </c>
      <c r="B125" s="2" t="s">
        <v>115</v>
      </c>
      <c r="D125" s="29"/>
    </row>
    <row r="126" spans="1:4" x14ac:dyDescent="0.2">
      <c r="A126" s="4">
        <v>117</v>
      </c>
      <c r="B126" s="4" t="s">
        <v>116</v>
      </c>
      <c r="C126" s="4"/>
      <c r="D126" s="28"/>
    </row>
    <row r="127" spans="1:4" x14ac:dyDescent="0.2">
      <c r="A127" s="2">
        <v>118</v>
      </c>
      <c r="B127" s="2" t="s">
        <v>117</v>
      </c>
      <c r="D127" s="29"/>
    </row>
    <row r="128" spans="1:4" x14ac:dyDescent="0.2">
      <c r="A128" s="4">
        <v>119</v>
      </c>
      <c r="B128" s="4" t="s">
        <v>118</v>
      </c>
      <c r="C128" s="4"/>
      <c r="D128" s="28"/>
    </row>
  </sheetData>
  <sheetProtection sheet="1" objects="1" scenarios="1" selectLockedCells="1"/>
  <mergeCells count="3">
    <mergeCell ref="A1:D1"/>
    <mergeCell ref="A4:D4"/>
    <mergeCell ref="A2:D2"/>
  </mergeCells>
  <phoneticPr fontId="5" type="noConversion"/>
  <dataValidations count="2">
    <dataValidation type="list" allowBlank="1" showInputMessage="1" showErrorMessage="1" sqref="D10:D128" xr:uid="{00000000-0002-0000-0100-000000000000}">
      <formula1>Responses</formula1>
    </dataValidation>
    <dataValidation type="date" allowBlank="1" showInputMessage="1" showErrorMessage="1" errorTitle="Incorrect date format" error="Must be in the mm/dd/yyyy format." prompt="Date in mm/dd/yyyy format is required here." sqref="C7" xr:uid="{AABE29C1-AF6E-FC45-BD1C-8F5A483789D5}">
      <formula1>36526</formula1>
      <formula2>73051</formula2>
    </dataValidation>
  </dataValidations>
  <hyperlinks>
    <hyperlink ref="A2" location="DisplayGifts!A2" display="VIEW RESULTS" xr:uid="{00000000-0004-0000-0100-000000000000}"/>
    <hyperlink ref="B2" location="DisplayGifts!A2" display="DisplayGifts!A2" xr:uid="{00000000-0004-0000-0100-000001000000}"/>
    <hyperlink ref="D2" location="DisplayGifts!A2" display="DisplayGifts!A2" xr:uid="{00000000-0004-0000-0100-000002000000}"/>
  </hyperlinks>
  <pageMargins left="0.75" right="0.75" top="1" bottom="1" header="0.5" footer="0.5"/>
  <pageSetup scale="94" fitToHeight="0" orientation="landscape" horizontalDpi="4294967292" verticalDpi="4294967292"/>
  <headerFooter>
    <oddFooter>Page &amp;P of &amp;N</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1"/>
  <sheetViews>
    <sheetView workbookViewId="0">
      <pane ySplit="7" topLeftCell="A8" activePane="bottomLeft" state="frozen"/>
      <selection pane="bottomLeft" activeCell="A2" sqref="A2"/>
    </sheetView>
  </sheetViews>
  <sheetFormatPr baseColWidth="10" defaultRowHeight="16" x14ac:dyDescent="0.2"/>
  <cols>
    <col min="1" max="1" width="5.83203125" style="11" customWidth="1"/>
    <col min="2" max="2" width="6.6640625" style="11" customWidth="1"/>
    <col min="3" max="3" width="19.6640625" style="10" customWidth="1"/>
    <col min="4" max="4" width="78.1640625" style="10" customWidth="1"/>
    <col min="5" max="16384" width="10.83203125" style="10"/>
  </cols>
  <sheetData>
    <row r="1" spans="1:12" ht="19" x14ac:dyDescent="0.2">
      <c r="A1" s="21" t="s">
        <v>193</v>
      </c>
    </row>
    <row r="2" spans="1:12" x14ac:dyDescent="0.2">
      <c r="A2" s="30">
        <v>17</v>
      </c>
    </row>
    <row r="3" spans="1:12" ht="23" customHeight="1" x14ac:dyDescent="0.2">
      <c r="A3" s="34" t="s">
        <v>296</v>
      </c>
      <c r="B3" s="34"/>
      <c r="C3" s="34"/>
      <c r="D3" s="34"/>
    </row>
    <row r="4" spans="1:12" ht="6" customHeight="1" x14ac:dyDescent="0.2"/>
    <row r="5" spans="1:12" ht="21" x14ac:dyDescent="0.2">
      <c r="A5" s="35" t="str">
        <f>"The Journey - Spiritual Gifts Assessment" &amp; IF(Questions!C6="",," (" &amp;Questions!C6 &amp; IF(Questions!C7="",,", " &amp; TEXT(Questions!C7,"mm/dd/yyyy")) &amp; ")")</f>
        <v>The Journey - Spiritual Gifts Assessment</v>
      </c>
      <c r="B5" s="35"/>
      <c r="C5" s="35"/>
      <c r="D5" s="35"/>
    </row>
    <row r="6" spans="1:12" ht="7" customHeight="1" x14ac:dyDescent="0.2"/>
    <row r="7" spans="1:12" x14ac:dyDescent="0.2">
      <c r="A7" s="9" t="s">
        <v>168</v>
      </c>
      <c r="B7" s="9" t="s">
        <v>166</v>
      </c>
      <c r="C7" s="33" t="s">
        <v>192</v>
      </c>
      <c r="D7" s="33"/>
    </row>
    <row r="8" spans="1:12" ht="22" x14ac:dyDescent="0.2">
      <c r="A8" s="14">
        <f>IF(AssessmentOverview!$B6="","",AssessmentOverview!$B6)</f>
        <v>1</v>
      </c>
      <c r="B8" s="22">
        <f>IF(AssessmentOverview!B6="","",AssessmentOverview!C6)</f>
        <v>0</v>
      </c>
      <c r="C8" s="15" t="str">
        <f>IF(AssessmentOverview!B6="","",AssessmentOverview!D6)</f>
        <v>Administration</v>
      </c>
      <c r="D8" s="16" t="str">
        <f>IF(AssessmentOverview!B6="","",AssessmentOverview!E6)</f>
        <v>To pilot or steer a ship</v>
      </c>
      <c r="G8" s="13"/>
      <c r="H8" s="13"/>
      <c r="I8" s="13"/>
      <c r="J8" s="13"/>
      <c r="K8" s="13"/>
      <c r="L8" s="13"/>
    </row>
    <row r="9" spans="1:12" ht="346" customHeight="1" x14ac:dyDescent="0.2">
      <c r="A9" s="17"/>
      <c r="B9" s="23"/>
      <c r="C9" s="39" t="str">
        <f>IF(AssessmentOverview!B6="","",AssessmentOverview!F6&amp;CHAR(10)&amp;
"References: " &amp;
AssessmentOverview!G6&amp;CHAR(10)&amp;CHAR(10)&amp;
(IF(AssessmentOverview!H6=0,"",
AssessmentOverview!H6&amp;CHAR(10)&amp;CHAR(10)))&amp;
"DISTINCTIVES: People with this gift" &amp;CHAR(10)&amp;
AssessmentOverview!J6&amp;CHAR(10)&amp;CHAR(10)&amp;
"TRAITS:"&amp;CHAR(10)&amp;
AssessmentOverview!K6&amp;CHAR(10)&amp;CHAR(10)&amp;
"CAUTIONS: People with this gift"&amp;CHAR(10)&amp;
AssessmentOverview!L6&amp;CHAR(10)
)</f>
        <v xml:space="preserve">The gift of administration is the divine enablement to understand what makes an organization function, and the special ability to plan and execute procedures that accomplish the goals of the ministry.
References: 1 Corinthians 12:28, Acts 6:1-7, Exodus 18:13-26
DISTINCTIVES: People with this gift
• Develop strategies or plans to reach identified goals
• Assist ministries to become more effective and efficient
• Create order out of organization chaos
• Coordinate a variety of responsibilities to accomplish a task 
• Organize people, tasks, or events
TRAITS:
• Thorough • Objective • Responsible • Organized • Goal-oriented • Efficient • Conscientious
CAUTIONS: People with this gift
• Need to be open to adjusting their plans, so that they don’t stifle a leader’s vision
• Can use people simply to accomplish goals without being concerned for their growth in the process
• Could fail to see God’s purposes being fulfilled in the process of meeting a goal
</v>
      </c>
      <c r="D9" s="40"/>
      <c r="G9" s="13"/>
      <c r="H9" s="13"/>
      <c r="I9" s="13"/>
      <c r="J9" s="13"/>
      <c r="K9" s="13"/>
      <c r="L9" s="13"/>
    </row>
    <row r="10" spans="1:12" ht="22" x14ac:dyDescent="0.2">
      <c r="A10" s="26">
        <f>IF(AssessmentOverview!$B7="","",AssessmentOverview!$B7)</f>
        <v>2</v>
      </c>
      <c r="B10" s="24">
        <f>IF(AssessmentOverview!B7="","",AssessmentOverview!C7)</f>
        <v>0</v>
      </c>
      <c r="C10" s="18" t="str">
        <f>IF(AssessmentOverview!B7="","",AssessmentOverview!D7)</f>
        <v>Apostleship</v>
      </c>
      <c r="D10" s="19" t="str">
        <f>IF(AssessmentOverview!$B7="","",AssessmentOverview!E7)</f>
        <v>To be sent with a message</v>
      </c>
      <c r="G10" s="13"/>
      <c r="H10" s="12"/>
      <c r="I10" s="13"/>
      <c r="J10" s="13"/>
      <c r="K10" s="13"/>
      <c r="L10" s="13"/>
    </row>
    <row r="11" spans="1:12" ht="346" customHeight="1" x14ac:dyDescent="0.2">
      <c r="A11" s="20"/>
      <c r="B11" s="25"/>
      <c r="C11" s="41" t="str">
        <f>IF(AssessmentOverview!B7="","",AssessmentOverview!F7&amp;CHAR(10)&amp;
"References: " &amp;
AssessmentOverview!G7&amp;CHAR(10)&amp;CHAR(10)&amp;
(IF(AssessmentOverview!H7=0,"",
AssessmentOverview!H7&amp;CHAR(10)&amp;CHAR(10)))&amp;
"DISTINCTIVES: People with this gift" &amp;CHAR(10)&amp;
AssessmentOverview!J7&amp;CHAR(10)&amp;CHAR(10)&amp;
"TRAITS:"&amp;CHAR(10)&amp;
AssessmentOverview!K7&amp;CHAR(10)&amp;CHAR(10)&amp;
"CAUTIONS: People with this gift"&amp;CHAR(10)&amp;
AssessmentOverview!L7&amp;CHAR(10)
)</f>
        <v xml:space="preserve">The gift of apostleship is the divine ability to start and oversee the development of new churches or ministry structures. This is one of the four (possibly five) gifts mentioned in Ephesians 4 that may indicate offices in the church. Historically this office was held by the apostles as chosen by Jesus and is now expired because they have all died. However, this is also a spiritual gift still in operation today as described below.
References: 1 Corinthians 12:28-29, Ephesians 4:11-12, Romans 1:5, Acts 13:2-3
Gift: Yes - however a few scholars feel this gift passed with the office.
Office: No—passed with the apostles.
DISTINCTIVES: People with this gift
• Pioneer and establish new ministries or churches
• Adapt to different surroundings by being culturally sensitive and aware
• Desire to minister to unreached people in other communities or countries 
• Have responsibilities to oversee ministries or groups of churches
• Demonstrate authority and vision for the mission of the church
TRAITS:
• Adventurous • Entrepreneurial • Persevering • Adaptable • Culturally sensitive • Cause-driven
CAUTIONS: People with this gift
• Should be aware that misusing their authority can quench the Spirit in others • Need to be affirmed and sent by the church
• Can be demanding and pessimistic
</v>
      </c>
      <c r="D11" s="42"/>
      <c r="H11" s="12"/>
    </row>
    <row r="12" spans="1:12" ht="22" x14ac:dyDescent="0.2">
      <c r="A12" s="14">
        <f>IF(AssessmentOverview!$B8="","",AssessmentOverview!$B8)</f>
        <v>3</v>
      </c>
      <c r="B12" s="22">
        <f>IF(AssessmentOverview!B8="","",AssessmentOverview!C8)</f>
        <v>0</v>
      </c>
      <c r="C12" s="15" t="str">
        <f>IF(AssessmentOverview!B8="","",AssessmentOverview!D8)</f>
        <v>Discernment</v>
      </c>
      <c r="D12" s="16" t="str">
        <f>IF(AssessmentOverview!$B8="","",AssessmentOverview!E8)</f>
        <v>To separate or make</v>
      </c>
      <c r="H12" s="12"/>
    </row>
    <row r="13" spans="1:12" ht="346" customHeight="1" x14ac:dyDescent="0.2">
      <c r="A13" s="17"/>
      <c r="B13" s="23"/>
      <c r="C13" s="39" t="str">
        <f>IF(AssessmentOverview!B8="","",AssessmentOverview!F8&amp;CHAR(10)&amp;
"References: " &amp;
AssessmentOverview!G8&amp;CHAR(10)&amp;CHAR(10)&amp;
(IF(AssessmentOverview!H8=0,"",
AssessmentOverview!H8&amp;CHAR(10)&amp;CHAR(10)))&amp;
"DISTINCTIVES: People with this gift" &amp;CHAR(10)&amp;
AssessmentOverview!J8&amp;CHAR(10)&amp;CHAR(10)&amp;
"TRAITS:"&amp;CHAR(10)&amp;
AssessmentOverview!K8&amp;CHAR(10)&amp;CHAR(10)&amp;
"CAUTIONS: People with this gift"&amp;CHAR(10)&amp;
AssessmentOverview!L8&amp;CHAR(10)
)</f>
        <v xml:space="preserve">The gift of discernment is the divine enablement to distinguish between truth and error. It is able to discern the spirits, differentiating between good and evil, right and wrong.
References: 1 Corinthians 12:10, Acts 5:1-4, Matthew 16:21-23
DISTINCTIVES: People with this gift
• Distinguish truth from error, right from wrong, pure motives from impure
• Identify deception in others with accuracy and appropriateness
• Determine whether a word attributed to God is authentic
• Recognize inconsistencies in a teaching, prophetic message, or interpretation • Are able to sense the presence of evil
TRAITS:
• Perceptive • Insightful • Sensitive • Intuitive • Decisive • Challenging • Truthful
CAUTIONS: People with this gift
• May struggle with how to express their perceptions, feelings or insights
• Could be harsh when confronting others, instead of speaking the truth in love 
• Need to confirm their perceptions before speaking
</v>
      </c>
      <c r="D13" s="40"/>
      <c r="H13" s="12"/>
    </row>
    <row r="14" spans="1:12" ht="22" x14ac:dyDescent="0.2">
      <c r="A14" s="26">
        <f>IF(AssessmentOverview!$B9="","",AssessmentOverview!$B9)</f>
        <v>4</v>
      </c>
      <c r="B14" s="24">
        <f>IF(AssessmentOverview!B9="","",AssessmentOverview!C9)</f>
        <v>0</v>
      </c>
      <c r="C14" s="18" t="str">
        <f>IF(AssessmentOverview!B9="","",AssessmentOverview!D9)</f>
        <v>Encouragement</v>
      </c>
      <c r="D14" s="19" t="str">
        <f>IF(AssessmentOverview!$B9="","",AssessmentOverview!E9)</f>
        <v>To come along side of</v>
      </c>
      <c r="H14" s="12"/>
    </row>
    <row r="15" spans="1:12" ht="346" customHeight="1" x14ac:dyDescent="0.2">
      <c r="A15" s="20"/>
      <c r="B15" s="25"/>
      <c r="C15" s="41" t="str">
        <f>IF(AssessmentOverview!B9="","",AssessmentOverview!F9&amp;CHAR(10)&amp;
"References: " &amp;
AssessmentOverview!G9&amp;CHAR(10)&amp;CHAR(10)&amp;
(IF(AssessmentOverview!H9=0,"",
AssessmentOverview!H9&amp;CHAR(10)&amp;CHAR(10)))&amp;
"DISTINCTIVES: People with this gift" &amp;CHAR(10)&amp;
AssessmentOverview!J9&amp;CHAR(10)&amp;CHAR(10)&amp;
"TRAITS:"&amp;CHAR(10)&amp;
AssessmentOverview!K9&amp;CHAR(10)&amp;CHAR(10)&amp;
"CAUTIONS: People with this gift"&amp;CHAR(10)&amp;
AssessmentOverview!L9&amp;CHAR(10)
)</f>
        <v xml:space="preserve">The gift of encouragement is the divine enablement to present truth so as to strengthen, comfort, or urge to action those who are discouraged or wavering in their faith.
References: Romans 12:8, Acts 11:22-24, Acts 15:30-32
DISTINCTIVES: People with this gift
• Come to the side of those who are discouraged to strengthen and reassure them 
• Challenge, comfort, or confront others to trust and hope in the promises of God 
• Urge others to action by applying biblical truth
• Motivate others to grow
• Emphasize God’s promises and to have confidence in His will
TRAITS:
• Positive • Motivating • Challenging • Affirming • Reassuring • Supportive • Trustworthy
CAUTIONS: People with this gift
• Can sometimes be overly optimistic, too simplistic or flattering
• Should first take time to understand others and what they really need
• May want to just say positive things to others and avoid being confrontational when it’s needed
</v>
      </c>
      <c r="D15" s="42"/>
      <c r="H15" s="12"/>
    </row>
    <row r="16" spans="1:12" ht="22" x14ac:dyDescent="0.2">
      <c r="A16" s="14">
        <f>IF(AssessmentOverview!$B10="","",AssessmentOverview!$B10)</f>
        <v>5</v>
      </c>
      <c r="B16" s="22">
        <f>IF(AssessmentOverview!B10="","",AssessmentOverview!C10)</f>
        <v>0</v>
      </c>
      <c r="C16" s="15" t="str">
        <f>IF(AssessmentOverview!B10="","",AssessmentOverview!D10)</f>
        <v>Evangelism</v>
      </c>
      <c r="D16" s="16" t="str">
        <f>IF(AssessmentOverview!B10="","",AssessmentOverview!E10)</f>
        <v>To bring good news</v>
      </c>
      <c r="H16" s="12"/>
    </row>
    <row r="17" spans="1:8" ht="346" customHeight="1" x14ac:dyDescent="0.2">
      <c r="A17" s="17"/>
      <c r="B17" s="23"/>
      <c r="C17" s="39" t="str">
        <f>IF(AssessmentOverview!B10="","",AssessmentOverview!F10&amp;CHAR(10)&amp;
"References: " &amp;
AssessmentOverview!G10&amp;CHAR(10)&amp;CHAR(10)&amp;
(IF(AssessmentOverview!H10=0,"",
AssessmentOverview!H10&amp;CHAR(10)&amp;CHAR(10)))&amp;
"DISTINCTIVES: People with this gift" &amp;CHAR(10)&amp;
AssessmentOverview!J10&amp;CHAR(10)&amp;CHAR(10)&amp;
"TRAITS:"&amp;CHAR(10)&amp;
AssessmentOverview!K10&amp;CHAR(10)&amp;CHAR(10)&amp;
"CAUTIONS: People with this gift"&amp;CHAR(10)&amp;
AssessmentOverview!L10&amp;CHAR(10)
)</f>
        <v xml:space="preserve">The gift of evangelism is the divine enablement to effectively communicate the gospel to unbelievers so they respond in faith and move toward discipleship. This is one of the four (possibly five) gifts mentioned in Ephesians 4 that may indicate offices in the church. Historically, leaders in the early church held this office and some hold this office today (Billy Graham is one example). This is also a spiritual gift still in operation today as described below.
References: Ephesians 4:11, Acts 8:26-40, Luke 19:1-10
Gift: Yes
Ability: Yes
DISTINCTIVES: People with this gift
• Gives the message of Christ with clarity and conviction
• Seek out opportunities to talk to unbelievers about spiritual matters
• Challenge unbelievers to faith and to become fully devoted followers of Christ 
• Adapt their presentation of the gospel to connect with the individual’s needs
• Seek opportunities to build relationships with unbelievers
TRAITS:
• Sincere • Candid • Respected • Influential • Spiritual • Confident • Commitment oriented
CAUTIONS: People with this gift
• Need to remember the Holy Spirit, not guilt, is the motivator in a person’s decision for Christ
• Should avoid becoming critical of others and remember that we are all witnesses, but we are not all evangelists
• Need to listen carefully, because the same approach is not appropriate for everyone
</v>
      </c>
      <c r="D17" s="40"/>
      <c r="H17" s="12"/>
    </row>
    <row r="18" spans="1:8" ht="22" x14ac:dyDescent="0.2">
      <c r="A18" s="26">
        <f>IF(AssessmentOverview!$B11="","",AssessmentOverview!$B11)</f>
        <v>6</v>
      </c>
      <c r="B18" s="24">
        <f>IF(AssessmentOverview!B11="","",AssessmentOverview!C11)</f>
        <v>0</v>
      </c>
      <c r="C18" s="18" t="str">
        <f>IF(AssessmentOverview!B11="","",AssessmentOverview!D11)</f>
        <v>Faith</v>
      </c>
      <c r="D18" s="19" t="str">
        <f>IF(AssessmentOverview!B11="","",AssessmentOverview!E11)</f>
        <v>To trust, have confidence, believe</v>
      </c>
      <c r="H18" s="12"/>
    </row>
    <row r="19" spans="1:8" ht="346" customHeight="1" x14ac:dyDescent="0.2">
      <c r="A19" s="20"/>
      <c r="B19" s="25"/>
      <c r="C19" s="41" t="str">
        <f>IF(AssessmentOverview!B11="","",AssessmentOverview!F11&amp;CHAR(10)&amp;
"References: " &amp;
AssessmentOverview!G11&amp;CHAR(10)&amp;CHAR(10)&amp;
(IF(AssessmentOverview!H11=0,"",
AssessmentOverview!H11&amp;CHAR(10)&amp;CHAR(10)))&amp;
"DISTINCTIVES: People with this gift" &amp;CHAR(10)&amp;
AssessmentOverview!J11&amp;CHAR(10)&amp;CHAR(10)&amp;
"TRAITS:"&amp;CHAR(10)&amp;
AssessmentOverview!K11&amp;CHAR(10)&amp;CHAR(10)&amp;
"CAUTIONS: People with this gift"&amp;CHAR(10)&amp;
AssessmentOverview!L11&amp;CHAR(10)
)</f>
        <v xml:space="preserve">The gift of faith is the divine enablement to act on God’s promises with confidence and unwavering belief in God’s ability to fulfill his purposes.
References: 1 Corinthians 12:9, 13:2, Hebrews 11:1, Romans 4:18-21
DISTINCTIVES: People with this gift
• Believe the promises of God and inspire others to do the same
• Act in complete confidence of God’s ability to overcome obstacles
• Demonstrate an attitude of trust in God’s will and his promises
• Advance the cause of Christ because they go forward when others will not 
• Ask God for what is needed and trust Him for His provision
TRAITS:
• Prayerful • Optimistic • Trusting • Assured • Positive • Inspiring • Hopeful
CAUTIONS: People with this gift
• Need to act on their faith
• Should remember that those who speak with reason and desire to plan do not necessarily lack faith 
• Should listen to and consider the counsel of wise and spirit-filled believers
• May have more faith in their gift of faith rather than in the Giver of Gifts (God Himself)
</v>
      </c>
      <c r="D19" s="42"/>
      <c r="H19" s="12"/>
    </row>
    <row r="20" spans="1:8" ht="22" x14ac:dyDescent="0.2">
      <c r="A20" s="14">
        <f>IF(AssessmentOverview!$B12="","",AssessmentOverview!$B12)</f>
        <v>7</v>
      </c>
      <c r="B20" s="22">
        <f>IF(AssessmentOverview!B12="","",AssessmentOverview!C12)</f>
        <v>0</v>
      </c>
      <c r="C20" s="15" t="str">
        <f>IF(AssessmentOverview!B12="","",AssessmentOverview!D12)</f>
        <v>Giving</v>
      </c>
      <c r="D20" s="16" t="str">
        <f>IF(AssessmentOverview!B12="","",AssessmentOverview!E12)</f>
        <v>To give part of, share</v>
      </c>
      <c r="H20" s="12"/>
    </row>
    <row r="21" spans="1:8" ht="346" customHeight="1" x14ac:dyDescent="0.2">
      <c r="A21" s="17"/>
      <c r="B21" s="23"/>
      <c r="C21" s="39" t="str">
        <f>IF(AssessmentOverview!B12="","",AssessmentOverview!F12&amp;CHAR(10)&amp;
"References: " &amp;
AssessmentOverview!G12&amp;CHAR(10)&amp;CHAR(10)&amp;
(IF(AssessmentOverview!H12=0,"",
AssessmentOverview!H12&amp;CHAR(10)&amp;CHAR(10)))&amp;
"DISTINCTIVES: People with this gift" &amp;CHAR(10)&amp;
AssessmentOverview!J12&amp;CHAR(10)&amp;CHAR(10)&amp;
"TRAITS:"&amp;CHAR(10)&amp;
AssessmentOverview!K12&amp;CHAR(10)&amp;CHAR(10)&amp;
"CAUTIONS: People with this gift"&amp;CHAR(10)&amp;
AssessmentOverview!L12&amp;CHAR(10)
)</f>
        <v xml:space="preserve">The gift of giving is the divine enablement to contribute money and resources to the work of the Lord with cheerfulness and liberality. People with this gift do not ask, “How much money do I need to give to God” but “How much money do I need to live on?”
References: Romans 12:8, 2 Corinthians 6:8, Luke 21:1-4
DISTINCTIVES: People with this gift
• Manage their finances and limit their lifestyle in order to give as much of their resources as possible
• Support the work of ministry with sacrificial gifts to advance the Kingdom
• Meet tangible needs that enable spiritual growth to occur
• Provide resources, generously and cheerfully, trusting God for his provision
• May have a special ability to make money so that they may use it to further God’s work
TRAITS:
• Stewardship-oriented • Responsible • Charitable • Trust in God • Disciplined
CAUTIONS: People with this gift
• Need to esteem their gift, remembering that giving money and resources is a spiritual contribution to the body of Christ
• Need to remember the church’s agenda is determined by leaders, not by the givers’ gift 
• Need to guard against greed
</v>
      </c>
      <c r="D21" s="40"/>
      <c r="H21" s="12"/>
    </row>
    <row r="22" spans="1:8" ht="22" x14ac:dyDescent="0.2">
      <c r="A22" s="26">
        <f>IF(AssessmentOverview!$B13="","",AssessmentOverview!$B13)</f>
        <v>8</v>
      </c>
      <c r="B22" s="24">
        <f>IF(AssessmentOverview!B13="","",AssessmentOverview!C13)</f>
        <v>0</v>
      </c>
      <c r="C22" s="18" t="str">
        <f>IF(AssessmentOverview!B13="","",AssessmentOverview!D13)</f>
        <v>Helps</v>
      </c>
      <c r="D22" s="19" t="str">
        <f>IF(AssessmentOverview!B13="","",AssessmentOverview!E13)</f>
        <v>To take the place of someone</v>
      </c>
      <c r="H22" s="12"/>
    </row>
    <row r="23" spans="1:8" ht="346" customHeight="1" x14ac:dyDescent="0.2">
      <c r="A23" s="20"/>
      <c r="B23" s="25"/>
      <c r="C23" s="41" t="str">
        <f>IF(AssessmentOverview!B13="","",AssessmentOverview!F13&amp;CHAR(10)&amp;
"References: " &amp;
AssessmentOverview!G13&amp;CHAR(10)&amp;CHAR(10)&amp;
(IF(AssessmentOverview!H13=0,"",
AssessmentOverview!H13&amp;CHAR(10)&amp;CHAR(10)))&amp;
"DISTINCTIVES: People with this gift" &amp;CHAR(10)&amp;
AssessmentOverview!J13&amp;CHAR(10)&amp;CHAR(10)&amp;
"TRAITS:"&amp;CHAR(10)&amp;
AssessmentOverview!K13&amp;CHAR(10)&amp;CHAR(10)&amp;
"CAUTIONS: People with this gift"&amp;CHAR(10)&amp;
AssessmentOverview!L13&amp;CHAR(10)
)</f>
        <v xml:space="preserve">The gift of helps is the divine enablement to accomplish practical and necessary tasks, which free up, support, and meet the needs of others.
References: 1 Corinthians 12:28, Romans 12:7, Romans 16:1-2, Acts 6:1-4
Gift: Yes
Ability: Yes
DISTINCTIVES: People with this gift
• Serve behind the scenes wherever needed to support the gifts and ministries of others 
• See tangible and practical things to be done and enjoy doing them
• Sense God’s purpose and pleasure in meeting everyday responsibilities
• Attach spiritual value to practical service
• Enjoy knowing that they are freeing up others to do what God has called them to do
TRAITS:
• Available • Willing • Helpful • Reliable • Dependable • Loyal • Whatever-it-takes attitude
CAUTIONS: People with this gift
• Need to esteem this gift, remembering that doing practical deeds is a spiritual contribution to the body of Christ
• Find it difficult to say no
• Need to be responsive to the priorities of leaders instead of setting their own agendas
</v>
      </c>
      <c r="D23" s="42"/>
      <c r="H23" s="12"/>
    </row>
    <row r="24" spans="1:8" ht="22" x14ac:dyDescent="0.2">
      <c r="A24" s="14">
        <f>IF(AssessmentOverview!$B14="","",AssessmentOverview!$B14)</f>
        <v>9</v>
      </c>
      <c r="B24" s="22">
        <f>IF(AssessmentOverview!B14="","",AssessmentOverview!C14)</f>
        <v>0</v>
      </c>
      <c r="C24" s="15" t="str">
        <f>IF(AssessmentOverview!B14="","",AssessmentOverview!D14)</f>
        <v>Hospitality</v>
      </c>
      <c r="D24" s="16" t="str">
        <f>IF(AssessmentOverview!B14="","",AssessmentOverview!E14)</f>
        <v>To love strangers</v>
      </c>
      <c r="H24" s="12"/>
    </row>
    <row r="25" spans="1:8" ht="346" customHeight="1" x14ac:dyDescent="0.2">
      <c r="A25" s="17"/>
      <c r="B25" s="23"/>
      <c r="C25" s="39" t="str">
        <f>IF(AssessmentOverview!B14="","",AssessmentOverview!F14&amp;CHAR(10)&amp;
"References: " &amp;
AssessmentOverview!G14&amp;CHAR(10)&amp;CHAR(10)&amp;
(IF(AssessmentOverview!H14=0,"",
AssessmentOverview!H14&amp;CHAR(10)&amp;CHAR(10)))&amp;
"DISTINCTIVES: People with this gift" &amp;CHAR(10)&amp;
AssessmentOverview!J14&amp;CHAR(10)&amp;CHAR(10)&amp;
"TRAITS:"&amp;CHAR(10)&amp;
AssessmentOverview!K14&amp;CHAR(10)&amp;CHAR(10)&amp;
"CAUTIONS: People with this gift"&amp;CHAR(10)&amp;
AssessmentOverview!L14&amp;CHAR(10)
)</f>
        <v xml:space="preserve">The gift of hospitality is the divine enablement to care for people by providing fellowship, food, and shelter. There is some question as to whether this is a gift or a quality for all believers to display. It is certainly an ability, but also a possible spiritual gift.
References: 1 Peter 4:9-10, Romans 12:13, Hebrews 13:1-2
Gift: Yes? (Some scholars feel this is a command, or at best, an ability)
Ability: Yes
DISTINCTIVES: People with this gift
• Provide an environment where people feel valued and cared for
• Meet new people and help them to feel welcomed
• Create a safe and comfortable setting where relationships can develop 
• Seek ways to connect people together into meaningful relationships
• Set people at ease in unfamiliar surroundings
TRAITS:
• Friendly • Gracious • Inviting • Trusting • Caring • Responsive • Warm
CAUTIONS: People with this gift
• Should avoid viewing their gift as just entertaining
• Need to remember to ask God who He wants them to befriend and serve
• Should be careful not to cause stress in their own family when inviting others into their home
</v>
      </c>
      <c r="D25" s="40"/>
    </row>
    <row r="26" spans="1:8" ht="22" x14ac:dyDescent="0.2">
      <c r="A26" s="26">
        <f>IF(AssessmentOverview!$B15="","",AssessmentOverview!$B15)</f>
        <v>10</v>
      </c>
      <c r="B26" s="24">
        <f>IF(AssessmentOverview!B15="","",AssessmentOverview!C15)</f>
        <v>0</v>
      </c>
      <c r="C26" s="18" t="str">
        <f>IF(AssessmentOverview!B15="","",AssessmentOverview!D15)</f>
        <v>Intercession</v>
      </c>
      <c r="D26" s="19" t="str">
        <f>IF(AssessmentOverview!B15="","",AssessmentOverview!E15)</f>
        <v>To plead on behalf of someone, intercede</v>
      </c>
    </row>
    <row r="27" spans="1:8" ht="346" customHeight="1" x14ac:dyDescent="0.2">
      <c r="A27" s="20"/>
      <c r="B27" s="25"/>
      <c r="C27" s="41" t="str">
        <f>IF(AssessmentOverview!B15="","",AssessmentOverview!F15&amp;CHAR(10)&amp;
"References: " &amp;
AssessmentOverview!G15&amp;CHAR(10)&amp;CHAR(10)&amp;
(IF(AssessmentOverview!H15=0,"",
AssessmentOverview!H15&amp;CHAR(10)&amp;CHAR(10)))&amp;
"DISTINCTIVES: People with this gift" &amp;CHAR(10)&amp;
AssessmentOverview!J15&amp;CHAR(10)&amp;CHAR(10)&amp;
"TRAITS:"&amp;CHAR(10)&amp;
AssessmentOverview!K15&amp;CHAR(10)&amp;CHAR(10)&amp;
"CAUTIONS: People with this gift"&amp;CHAR(10)&amp;
AssessmentOverview!L15&amp;CHAR(10)
)</f>
        <v xml:space="preserve">The gift of intercession is the divine enablement to consistently pray on behalf of and for others, seeing frequent and specific results. Some scholars feel this gift is actually another way to express the gift of faith. Another view is that it is a subset of faith. It is also a learned skill, not everyone who has the gift of faith has the ability to be an intercessor. That is, not everyone who has the gift of faith is also an effective intercessor.
References: Romans 8:26-27, John 17:9-26, 1 Timothy 2:1-2, Colossians 1:9-12, 4:12-13
Gift: Possibly no?—Perhaps it is a division of the gift of faith.
DISTINCTIVES: People with this gift
• Feel compelled to earnestly pray on behalf of someone or some cause
• Have a daily awareness of the spiritual battles being waged and pray
• Are convinced God moves in direct response to prayer
• Pray in response to the leading of the Spirit, whether or not they understand the leading
• Exercise authority and power for the protection of others and the equipping of them to serve
TRAITS:
• Advocate •Caring •Sincere • Peacemaker • Trustworthy • Burden-bearer • Spiritually sensitive
CAUTIONS: People with this gift
• Should avoid feeling that their gift is not valued, by remembering that interceding for others is their ministry and spiritual contribution to the body of Christ
• Should avoid using prayer as an escape from fulfilling responsibilities
• Need to avoid a holier than thou attitude sometimes caused by extended times of prayer
</v>
      </c>
      <c r="D27" s="42"/>
    </row>
    <row r="28" spans="1:8" ht="22" x14ac:dyDescent="0.2">
      <c r="A28" s="14">
        <f>IF(AssessmentOverview!$B16="","",AssessmentOverview!$B16)</f>
        <v>11</v>
      </c>
      <c r="B28" s="22">
        <f>IF(AssessmentOverview!B16="","",AssessmentOverview!C16)</f>
        <v>0</v>
      </c>
      <c r="C28" s="15" t="str">
        <f>IF(AssessmentOverview!B16="","",AssessmentOverview!D16)</f>
        <v>Knowledge</v>
      </c>
      <c r="D28" s="16" t="str">
        <f>IF(AssessmentOverview!B16="","",AssessmentOverview!E16)</f>
        <v>To know</v>
      </c>
    </row>
    <row r="29" spans="1:8" ht="346" customHeight="1" x14ac:dyDescent="0.2">
      <c r="A29" s="17"/>
      <c r="B29" s="23"/>
      <c r="C29" s="39" t="str">
        <f>IF(AssessmentOverview!B16="","",AssessmentOverview!F16&amp;CHAR(10)&amp;
"References: " &amp;
AssessmentOverview!G16&amp;CHAR(10)&amp;CHAR(10)&amp;
(IF(AssessmentOverview!H16=0,"",
AssessmentOverview!H16&amp;CHAR(10)&amp;CHAR(10)))&amp;
"DISTINCTIVES: People with this gift" &amp;CHAR(10)&amp;
AssessmentOverview!J16&amp;CHAR(10)&amp;CHAR(10)&amp;
"TRAITS:"&amp;CHAR(10)&amp;
AssessmentOverview!K16&amp;CHAR(10)&amp;CHAR(10)&amp;
"CAUTIONS: People with this gift"&amp;CHAR(10)&amp;
AssessmentOverview!L16&amp;CHAR(10)
)</f>
        <v xml:space="preserve">The gift of knowledge is the divine enablement to bring truth to the body of Christ through a revelation or biblical insight.
References: 1 Corinthians 12:28, Mark 2:6-8, John 1:45-50
DISTINCTIVES: People with this gift
• Receive truth which enables them to better serve the body of Christ 
• Search the Scriptures for insight, understanding, and truth
• Have an unusual insight or understanding that serves the church
• Organize information for teaching and practical use
• Gain knowledge which was not attained by natural observation or means—this is possible with the qualification that you should be very careful and cautious with this. Another point of view might be that this is an unusual spiritual insight
TRAITS:
• Inquisitive • Responsive • Observant • Insightful • Reflective • Studious • Truthful
CAUTIONS: People with this gift
• Need to be careful of this gift leading to pride (“knowledge puffs up”)
• Should remember that it’s God’s message, not theirs, when they give a word of knowledge to the church
• Need to remember with the increasing of knowledge comes the increasing of pain
</v>
      </c>
      <c r="D29" s="40"/>
    </row>
    <row r="30" spans="1:8" ht="22" x14ac:dyDescent="0.2">
      <c r="A30" s="26">
        <f>IF(AssessmentOverview!$B17="","",AssessmentOverview!$B17)</f>
        <v>12</v>
      </c>
      <c r="B30" s="24">
        <f>IF(AssessmentOverview!B17="","",AssessmentOverview!C17)</f>
        <v>0</v>
      </c>
      <c r="C30" s="18" t="str">
        <f>IF(AssessmentOverview!B17="","",AssessmentOverview!D17)</f>
        <v>Leadership</v>
      </c>
      <c r="D30" s="19" t="str">
        <f>IF(AssessmentOverview!B17="","",AssessmentOverview!E17)</f>
        <v>To stand before</v>
      </c>
    </row>
    <row r="31" spans="1:8" ht="346" customHeight="1" x14ac:dyDescent="0.2">
      <c r="A31" s="20"/>
      <c r="B31" s="25"/>
      <c r="C31" s="41" t="str">
        <f>IF(AssessmentOverview!B17="","",AssessmentOverview!F17&amp;CHAR(10)&amp;
"References: " &amp;
AssessmentOverview!G17&amp;CHAR(10)&amp;CHAR(10)&amp;
(IF(AssessmentOverview!H17=0,"",
AssessmentOverview!H17&amp;CHAR(10)&amp;CHAR(10)))&amp;
"DISTINCTIVES: People with this gift" &amp;CHAR(10)&amp;
AssessmentOverview!J17&amp;CHAR(10)&amp;CHAR(10)&amp;
"TRAITS:"&amp;CHAR(10)&amp;
AssessmentOverview!K17&amp;CHAR(10)&amp;CHAR(10)&amp;
"CAUTIONS: People with this gift"&amp;CHAR(10)&amp;
AssessmentOverview!L17&amp;CHAR(10)
)</f>
        <v xml:space="preserve">The gift of leadership is the divine enablement to cast vision, motivate, and direct people to harmoniously accomplish the purposes of God.
References: Romans 12:8, Hebrews 13:17, Luke 22:25-26
DISTINCTIVES: People with this gift
• Provide direction for God’s people or ministry
• Motivate others to perform to the best of their abilities 
• Present the big picture for others to see
• Model the values of the ministry
• Take responsibility and establish goals
TRAITS:
• Influential • Diligent • Visionary • Trustworthy • Persuasive • Motivating • Goal-setter
CAUTIONS: People with this gift
• Should realize their relational credibility takes time and is critical for leadership effectiveness 
• Should remember that servant leadership is the biblical model, the greatest being the servant of all
• Do not need to be in a leadership position to use this gift
</v>
      </c>
      <c r="D31" s="42"/>
    </row>
    <row r="32" spans="1:8" ht="22" x14ac:dyDescent="0.2">
      <c r="A32" s="14">
        <f>IF(AssessmentOverview!$B18="","",AssessmentOverview!$B18)</f>
        <v>13</v>
      </c>
      <c r="B32" s="22">
        <f>IF(AssessmentOverview!B18="","",AssessmentOverview!C18)</f>
        <v>0</v>
      </c>
      <c r="C32" s="15" t="str">
        <f>IF(AssessmentOverview!B18="","",AssessmentOverview!D18)</f>
        <v>Mercy</v>
      </c>
      <c r="D32" s="16" t="str">
        <f>IF(AssessmentOverview!B18="","",AssessmentOverview!E18)</f>
        <v>To have compassion</v>
      </c>
    </row>
    <row r="33" spans="1:4" ht="346" customHeight="1" x14ac:dyDescent="0.2">
      <c r="A33" s="17"/>
      <c r="B33" s="23"/>
      <c r="C33" s="39" t="str">
        <f>IF(AssessmentOverview!B18="","",AssessmentOverview!F18&amp;CHAR(10)&amp;
"References: " &amp;
AssessmentOverview!G18&amp;CHAR(10)&amp;CHAR(10)&amp;
(IF(AssessmentOverview!H18=0,"",
AssessmentOverview!H18&amp;CHAR(10)&amp;CHAR(10)))&amp;
"DISTINCTIVES: People with this gift" &amp;CHAR(10)&amp;
AssessmentOverview!J18&amp;CHAR(10)&amp;CHAR(10)&amp;
"TRAITS:"&amp;CHAR(10)&amp;
AssessmentOverview!K18&amp;CHAR(10)&amp;CHAR(10)&amp;
"CAUTIONS: People with this gift"&amp;CHAR(10)&amp;
AssessmentOverview!L18&amp;CHAR(10)
)</f>
        <v xml:space="preserve">The gift of mercy is the divine enablement to cheerfully and practically help those who are suffering or are in need, compassion moved to action. 
References: Romans 12:8, Matthew 5:7, Mark 10:46-52, Luke 10:25-37
DISTINCTIVES: People with this gift
• Focus upon alleviating the sources of pain or discomfort in suffering people 
• Address the needs of the lonely and forgotten
• Express love, grace, and dignity to those facing hardships and crisis
• Serve in difficult or unsightly circumstances and do so cheerfully 
• Concerned with individual or social issues that oppress people
TRAITS:
• Empathetic • Caring • Responsive • Kind • Compassionate •Sensitive • Burden-bearing
CAUTIONS: People with this gift
• Need to be aware that rescuing people from their pain may be hindering God’s work in them
• Need to guard against feeling unappreciated, since some of the people helped will not show or express any appreciation
• Should guard against becoming defensive and angry about the sources of others’ pain
</v>
      </c>
      <c r="D33" s="40"/>
    </row>
    <row r="34" spans="1:4" ht="22" x14ac:dyDescent="0.2">
      <c r="A34" s="26">
        <f>IF(AssessmentOverview!$B19="","",AssessmentOverview!$B19)</f>
        <v>14</v>
      </c>
      <c r="B34" s="24">
        <f>IF(AssessmentOverview!B19="","",AssessmentOverview!C19)</f>
        <v>0</v>
      </c>
      <c r="C34" s="18" t="str">
        <f>IF(AssessmentOverview!B19="","",AssessmentOverview!D19)</f>
        <v>Prophecy</v>
      </c>
      <c r="D34" s="19" t="str">
        <f>IF(AssessmentOverview!B19="","",AssessmentOverview!E19)</f>
        <v>To speak before</v>
      </c>
    </row>
    <row r="35" spans="1:4" ht="346" customHeight="1" x14ac:dyDescent="0.2">
      <c r="A35" s="20"/>
      <c r="B35" s="25"/>
      <c r="C35" s="41" t="str">
        <f>IF(AssessmentOverview!B19="","",AssessmentOverview!F19&amp;CHAR(10)&amp;
"References: " &amp;
AssessmentOverview!G19&amp;CHAR(10)&amp;CHAR(10)&amp;
(IF(AssessmentOverview!H19=0,"",
AssessmentOverview!H19&amp;CHAR(10)&amp;CHAR(10)))&amp;
"DISTINCTIVES: People with this gift" &amp;CHAR(10)&amp;
AssessmentOverview!J19&amp;CHAR(10)&amp;CHAR(10)&amp;
"TRAITS:"&amp;CHAR(10)&amp;
AssessmentOverview!K19&amp;CHAR(10)&amp;CHAR(10)&amp;
"CAUTIONS: People with this gift"&amp;CHAR(10)&amp;
AssessmentOverview!L19&amp;CHAR(10)
)</f>
        <v xml:space="preserve">The gift of prophecy is the divine enablement to reveal truth and proclaim it in a timely and relevant manner for understanding, correction, repentance, or edification. There may be immediate or future implications. This gift, like apostleship, is an office mentioned in Ephesians 4 that has passed. However this is a gift still in operation in the body of Christ.
References: Romans 12:6, 1 Corinthians 12:10, 28, I Corinthians 13:2, 2 Peter 1:19-21
Gift: Yes
Office: No
DISTINCTIVES: People with this gift
• Expose sin or deception in others for reconciliation
• Speak a timely word from God causing conviction, repentance, and edification 
• See truth that others often fail to see and challenge them to respond
• Warn of God’s immediate or future judgment if there is no repentance
• Understand God’s heart and mind through experiences He takes them through
TRAITS:
• Discerning • Compelling • Uncompromising • Outspoken • Authoritative • Convicting • Confronting
CAUTIONS: People with this gift
• Need to be aware that listeners may reject the message if not spoken with love and compassion 
• Need to avoid pride which can create a demanding or discouraging spirit that hinders the gift 
• Should remember that discernment and Scripture must support and agree with each prophecy
</v>
      </c>
      <c r="D35" s="42"/>
    </row>
    <row r="36" spans="1:4" ht="22" x14ac:dyDescent="0.2">
      <c r="A36" s="14">
        <f>IF(AssessmentOverview!$B20="","",AssessmentOverview!$B20)</f>
        <v>15</v>
      </c>
      <c r="B36" s="22">
        <f>IF(AssessmentOverview!B20="","",AssessmentOverview!C20)</f>
        <v>0</v>
      </c>
      <c r="C36" s="15" t="str">
        <f>IF(AssessmentOverview!B20="","",AssessmentOverview!D20)</f>
        <v>Shepherding</v>
      </c>
      <c r="D36" s="16" t="str">
        <f>IF(AssessmentOverview!B20="","",AssessmentOverview!E20)</f>
        <v>To shepherd a flock</v>
      </c>
    </row>
    <row r="37" spans="1:4" ht="346" customHeight="1" x14ac:dyDescent="0.2">
      <c r="A37" s="17"/>
      <c r="B37" s="23"/>
      <c r="C37" s="39" t="str">
        <f>IF(AssessmentOverview!B20="","",AssessmentOverview!F20&amp;CHAR(10)&amp;
"References: " &amp;
AssessmentOverview!G20&amp;CHAR(10)&amp;CHAR(10)&amp;
(IF(AssessmentOverview!H20=0,"",
AssessmentOverview!H20&amp;CHAR(10)&amp;CHAR(10)))&amp;
"DISTINCTIVES: People with this gift" &amp;CHAR(10)&amp;
AssessmentOverview!J20&amp;CHAR(10)&amp;CHAR(10)&amp;
"TRAITS:"&amp;CHAR(10)&amp;
AssessmentOverview!K20&amp;CHAR(10)&amp;CHAR(10)&amp;
"CAUTIONS: People with this gift"&amp;CHAR(10)&amp;
AssessmentOverview!L20&amp;CHAR(10)
)</f>
        <v xml:space="preserve">The gift of shepherding is the divine enablement to nurture, care for, and guide’s people toward on-going spiritual maturity and becoming like Christ.
References: Ephesians 4:11-12, 1 Peter 5:1-4, John 10:1-18
DISTINCTIVES: People with this gift
• Take responsibility to nurture the whole person in their walk with God
• Provide guidance and oversight to a group of God’s people
• Model with their life what it means to be a fully devoted follower of Jesus • Establish trust and confidence through long-term relations
• Lead and protect those within their span of care
TRAITS:
• Influencing • Nurturing • Guiding • Discipling • Protective • Supportive • Relational
CAUTIONS: People with this gift
• Should remember that God judges those who neglect or abuse their oversight responsibilities
• Need to be aware that the desire to feed and support others can make it difficult to say no
• Should realize that some of those being nurtured will grow beyond the shepherd’s own ability and need to be freed to do so
</v>
      </c>
      <c r="D37" s="40"/>
    </row>
    <row r="38" spans="1:4" ht="20" customHeight="1" x14ac:dyDescent="0.2">
      <c r="A38" s="26">
        <f>IF(AssessmentOverview!$B21="","",AssessmentOverview!$B21)</f>
        <v>16</v>
      </c>
      <c r="B38" s="24">
        <f>IF(AssessmentOverview!B21="","",AssessmentOverview!C21)</f>
        <v>0</v>
      </c>
      <c r="C38" s="18" t="str">
        <f>IF(AssessmentOverview!B21="","",AssessmentOverview!D21)</f>
        <v>Teaching</v>
      </c>
      <c r="D38" s="19" t="str">
        <f>IF(AssessmentOverview!B21="","",AssessmentOverview!E21)</f>
        <v>To instruct</v>
      </c>
    </row>
    <row r="39" spans="1:4" ht="346" customHeight="1" x14ac:dyDescent="0.2">
      <c r="A39" s="20"/>
      <c r="B39" s="25"/>
      <c r="C39" s="41" t="str">
        <f>IF(AssessmentOverview!B21="","",AssessmentOverview!F21&amp;CHAR(10)&amp;
"References: " &amp;
AssessmentOverview!G21&amp;CHAR(10)&amp;CHAR(10)&amp;
(IF(AssessmentOverview!H21=0,"",
AssessmentOverview!H21&amp;CHAR(10)&amp;CHAR(10)))&amp;
"DISTINCTIVES: People with this gift" &amp;CHAR(10)&amp;
AssessmentOverview!J21&amp;CHAR(10)&amp;CHAR(10)&amp;
"TRAITS:"&amp;CHAR(10)&amp;
AssessmentOverview!K21&amp;CHAR(10)&amp;CHAR(10)&amp;
"CAUTIONS: People with this gift"&amp;CHAR(10)&amp;
AssessmentOverview!L21&amp;CHAR(10)
)</f>
        <v xml:space="preserve">The gift of teaching is the divine enablement to understand, clearly explain, and apply the word of God, causing greater Christ-likeness in the lives of listeners.
References: Romans 12:7, 1 Corinthians 12:28-29, Acts 18:24-28, 2 Timothy 2:2
DISTINCTIVES: People with this gift
• Communicate truth that inspires more obedience to the Word 
• Challenge listeners simply and practically with biblical truth 
• Present the whole counsel of God for maximum life change
• Give attention to detail and accuracy
• Prepare through extended times of study and reflection
TRAITS:
• Disciplined • Perceptive • Teachable • Authoritative • Practical • Analytical • Articulate
CAUTIONS: People with this gift
• Should avoid pride that may result from their superior biblical knowledge and understanding 
• Could become too detailed when teaching and fail to make life application
• Spirituality is not measured by how much you know
</v>
      </c>
      <c r="D39" s="42"/>
    </row>
    <row r="40" spans="1:4" ht="20" customHeight="1" x14ac:dyDescent="0.2">
      <c r="A40" s="14">
        <f>IF(AssessmentOverview!$B22="","",AssessmentOverview!$B22)</f>
        <v>17</v>
      </c>
      <c r="B40" s="22">
        <f>IF(AssessmentOverview!B22="","",AssessmentOverview!C22)</f>
        <v>0</v>
      </c>
      <c r="C40" s="15" t="str">
        <f>IF(AssessmentOverview!B22="","",AssessmentOverview!D22)</f>
        <v>Wisdom</v>
      </c>
      <c r="D40" s="16" t="str">
        <f>IF(AssessmentOverview!B22="","",AssessmentOverview!E22)</f>
        <v>To apply truth practically</v>
      </c>
    </row>
    <row r="41" spans="1:4" ht="346" customHeight="1" x14ac:dyDescent="0.2">
      <c r="A41" s="17"/>
      <c r="B41" s="23"/>
      <c r="C41" s="39" t="str">
        <f>IF(AssessmentOverview!B22="","",AssessmentOverview!F22&amp;CHAR(10)&amp;
"References: " &amp;
AssessmentOverview!G22&amp;CHAR(10)&amp;CHAR(10)&amp;
(IF(AssessmentOverview!H22=0,"",
AssessmentOverview!H22&amp;CHAR(10)&amp;CHAR(10)))&amp;
"DISTINCTIVES: People with this gift" &amp;CHAR(10)&amp;
AssessmentOverview!J22&amp;CHAR(10)&amp;CHAR(10)&amp;
"TRAITS:"&amp;CHAR(10)&amp;
AssessmentOverview!K22&amp;CHAR(10)&amp;CHAR(10)&amp;
"CAUTIONS: People with this gift"&amp;CHAR(10)&amp;
AssessmentOverview!L22&amp;CHAR(10)
)</f>
        <v xml:space="preserve">The gift of wisdom is the divine enablement to apply spiritual truth effectively to meet a need in a specific situation. 
References: 1 Corinthians 2:3-14, I Corinthians 12:8, James 3:13-18, Jeremiah 9:23-24
DISTINCTIVES: People with this gift
• Focus on the unseen consequences in determining the next steps to take
• Receive an understanding of what is necessary to meet the needs of the body 
• Provide divinely given solutions in the midst of conflict and confusion
• Hear the Spirit provide direction for God’s best in a given situation
• Apply spiritual truth in specific and practical ways
TRAITS:
• Sensible • Insightful • Practical • Wise • Fair • Experienced • Common Sense
CAUTIONS: People with this gift
• Could fail to share the wisdom that God has given them
• Need to avoid having others develop a dependence upon them, which may weaken their faith in God
• Need to be patient with others who do not have this gift.
</v>
      </c>
      <c r="D41" s="40"/>
    </row>
  </sheetData>
  <sheetProtection sheet="1" objects="1" scenarios="1" selectLockedCells="1"/>
  <mergeCells count="20">
    <mergeCell ref="C17:D17"/>
    <mergeCell ref="C9:D9"/>
    <mergeCell ref="C41:D41"/>
    <mergeCell ref="C19:D19"/>
    <mergeCell ref="C21:D21"/>
    <mergeCell ref="C23:D23"/>
    <mergeCell ref="C25:D25"/>
    <mergeCell ref="C27:D27"/>
    <mergeCell ref="C29:D29"/>
    <mergeCell ref="C31:D31"/>
    <mergeCell ref="C33:D33"/>
    <mergeCell ref="C35:D35"/>
    <mergeCell ref="C37:D37"/>
    <mergeCell ref="C39:D39"/>
    <mergeCell ref="C7:D7"/>
    <mergeCell ref="C11:D11"/>
    <mergeCell ref="C13:D13"/>
    <mergeCell ref="C15:D15"/>
    <mergeCell ref="A3:D3"/>
    <mergeCell ref="A5:D5"/>
  </mergeCells>
  <phoneticPr fontId="5" type="noConversion"/>
  <dataValidations count="1">
    <dataValidation type="list" allowBlank="1" showInputMessage="1" showErrorMessage="1" sqref="A2" xr:uid="{00000000-0002-0000-0000-000000000000}">
      <formula1>NumberOfGifts</formula1>
    </dataValidation>
  </dataValidations>
  <hyperlinks>
    <hyperlink ref="A3" location="Questions!C7" display="Click Here to return to Assessment questions" xr:uid="{00000000-0004-0000-0000-000000000000}"/>
    <hyperlink ref="B3" location="Questions!C7" display="Questions!C7" xr:uid="{00000000-0004-0000-0000-000001000000}"/>
    <hyperlink ref="C3" location="Questions!C7" display="Questions!C7" xr:uid="{00000000-0004-0000-0000-000002000000}"/>
    <hyperlink ref="D3" location="Questions!C7" display="Questions!C7" xr:uid="{00000000-0004-0000-0000-000003000000}"/>
  </hyperlinks>
  <pageMargins left="0.5" right="0.5" top="0.75" bottom="0.75" header="0.5" footer="0.5"/>
  <pageSetup scale="81" fitToHeight="0" orientation="portrait" horizontalDpi="4294967292" verticalDpi="4294967292"/>
  <headerFooter>
    <oddFooter>Page &amp;P</oddFooter>
  </headerFooter>
  <rowBreaks count="8" manualBreakCount="8">
    <brk id="11" max="3" man="1"/>
    <brk id="15" max="3" man="1"/>
    <brk id="19" max="3" man="1"/>
    <brk id="23" max="3" man="1"/>
    <brk id="27" max="3" man="1"/>
    <brk id="31" max="3" man="1"/>
    <brk id="35" max="3" man="1"/>
    <brk id="39" max="3" man="1"/>
  </rowBreak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1"/>
  <sheetViews>
    <sheetView workbookViewId="0">
      <selection activeCell="B6" sqref="B6"/>
    </sheetView>
  </sheetViews>
  <sheetFormatPr baseColWidth="10" defaultRowHeight="16" x14ac:dyDescent="0.2"/>
  <cols>
    <col min="1" max="1" width="6.83203125" style="7" bestFit="1" customWidth="1"/>
    <col min="2" max="2" width="14.1640625" style="7" bestFit="1" customWidth="1"/>
    <col min="3" max="3" width="10.83203125" style="7"/>
    <col min="4" max="4" width="10.83203125" style="8"/>
    <col min="5" max="5" width="48" style="8" customWidth="1"/>
    <col min="6" max="6" width="29.5" style="8" customWidth="1"/>
    <col min="7" max="7" width="24" style="8" bestFit="1" customWidth="1"/>
    <col min="8" max="8" width="14.33203125" style="8" bestFit="1" customWidth="1"/>
    <col min="9" max="9" width="33.33203125" style="8" customWidth="1"/>
    <col min="10" max="11" width="29" style="8" customWidth="1"/>
    <col min="12" max="12" width="42.1640625" style="7" customWidth="1"/>
    <col min="13" max="16384" width="10.83203125" style="7"/>
  </cols>
  <sheetData>
    <row r="1" spans="1:12" x14ac:dyDescent="0.2">
      <c r="A1" s="7" t="s">
        <v>189</v>
      </c>
      <c r="B1" s="7">
        <f>DisplayGifts!A2</f>
        <v>17</v>
      </c>
    </row>
    <row r="2" spans="1:12" x14ac:dyDescent="0.2">
      <c r="A2" s="7" t="s">
        <v>190</v>
      </c>
      <c r="B2" s="7">
        <f>LARGE(C25:C41,B1)</f>
        <v>0</v>
      </c>
    </row>
    <row r="3" spans="1:12" x14ac:dyDescent="0.2">
      <c r="A3" s="7" t="s">
        <v>167</v>
      </c>
      <c r="B3" s="7">
        <f>COUNTIF(C25:C41,"&gt;="&amp;B2)</f>
        <v>17</v>
      </c>
    </row>
    <row r="5" spans="1:12" ht="17" x14ac:dyDescent="0.2">
      <c r="B5" s="7" t="s">
        <v>191</v>
      </c>
      <c r="C5" s="8" t="s">
        <v>167</v>
      </c>
      <c r="D5" s="8" t="s">
        <v>172</v>
      </c>
      <c r="E5" s="8" t="s">
        <v>169</v>
      </c>
      <c r="F5" s="8" t="s">
        <v>170</v>
      </c>
      <c r="G5" s="8" t="s">
        <v>171</v>
      </c>
      <c r="H5" s="8" t="s">
        <v>177</v>
      </c>
      <c r="I5" s="8" t="s">
        <v>178</v>
      </c>
      <c r="J5" s="8" t="s">
        <v>174</v>
      </c>
      <c r="K5" s="7" t="s">
        <v>175</v>
      </c>
      <c r="L5" s="7" t="s">
        <v>176</v>
      </c>
    </row>
    <row r="6" spans="1:12" ht="170" x14ac:dyDescent="0.2">
      <c r="B6" s="7">
        <f>IF(ROWS(C$25:C25)&gt;$B$3,"",ROWS(C$25:C25))</f>
        <v>1</v>
      </c>
      <c r="C6" s="8">
        <f t="shared" ref="C6:C22" si="0">IF(B6="","",(LARGE($C$25:$C$41,B6)))</f>
        <v>0</v>
      </c>
      <c r="D6" s="8" t="str">
        <f>IF(B6="","",INDEX($B$25:$B$41,_xlfn.AGGREGATE(15,6,(ROW($C$25:$C$41)-ROW($C$25)+1)/($C$25:$C$41=C6),COUNTIF($C$6:C6,C6))))</f>
        <v>Administration</v>
      </c>
      <c r="E6" s="8" t="str">
        <f>IF($B6="","",(VLOOKUP($D6,$B$25:$K$41,3,FALSE)))</f>
        <v>To pilot or steer a ship</v>
      </c>
      <c r="F6" s="8" t="str">
        <f t="shared" ref="F6:F22" si="1">IF($B6="","",(VLOOKUP($D6,$B$25:$K$41,4,FALSE)))</f>
        <v>The gift of administration is the divine enablement to understand what makes an organization function, and the special ability to plan and execute procedures that accomplish the goals of the ministry.</v>
      </c>
      <c r="G6" s="8" t="str">
        <f t="shared" ref="G6:G22" si="2">IF($B6="","",(VLOOKUP($D6,$B$25:$K$41,5,FALSE)))</f>
        <v>1 Corinthians 12:28, Acts 6:1-7, Exodus 18:13-26</v>
      </c>
      <c r="H6" s="8">
        <f t="shared" ref="H6:H22" si="3">IF($B6="","",(VLOOKUP($D6,$B$25:$K$41,6,FALSE)))</f>
        <v>0</v>
      </c>
      <c r="I6" s="8">
        <f t="shared" ref="I6:I22" si="4">IF($B6="","",(VLOOKUP($D6,$B$25:$K$41,7,FALSE)))</f>
        <v>0</v>
      </c>
      <c r="J6" s="8" t="str">
        <f t="shared" ref="J6:J22" si="5">IF($B6="","",(VLOOKUP($D6,$B$25:$K$41,8,FALSE)))</f>
        <v>• Develop strategies or plans to reach identified goals
• Assist ministries to become more effective and efficient
• Create order out of organization chaos
• Coordinate a variety of responsibilities to accomplish a task 
• Organize people, tasks, or events</v>
      </c>
      <c r="K6" s="8" t="str">
        <f t="shared" ref="K6:K22" si="6">IF($B6="","",(VLOOKUP($D6,$B$25:$K$41,9,FALSE)))</f>
        <v>• Thorough • Objective • Responsible • Organized • Goal-oriented • Efficient • Conscientious</v>
      </c>
      <c r="L6" s="8" t="str">
        <f t="shared" ref="L6:L22" si="7">IF($B6="","",(VLOOKUP($D6,$B$25:$K$41,10,FALSE)))</f>
        <v>• Need to be open to adjusting their plans, so that they don’t stifle a leader’s vision
• Can use people simply to accomplish goals without being concerned for their growth in the process
• Could fail to see God’s purposes being fulfilled in the process of meeting a goal</v>
      </c>
    </row>
    <row r="7" spans="1:12" ht="204" x14ac:dyDescent="0.2">
      <c r="B7" s="7">
        <f>IF(ROWS(C$25:C26)&gt;$B$3,"",ROWS(C$25:C26))</f>
        <v>2</v>
      </c>
      <c r="C7" s="8">
        <f t="shared" si="0"/>
        <v>0</v>
      </c>
      <c r="D7" s="8" t="str">
        <f>IF(B7="","",INDEX($B$25:$B$41,_xlfn.AGGREGATE(15,6,(ROW($C$25:$C$41)-ROW($C$25)+1)/($C$25:$C$41=C7),COUNTIF($C$6:C7,C7))))</f>
        <v>Apostleship</v>
      </c>
      <c r="E7" s="8" t="str">
        <f t="shared" ref="E7:E22" si="8">IF($B7="","",(VLOOKUP(D7,$B$25:$K$41,3,FALSE)))</f>
        <v>To be sent with a message</v>
      </c>
      <c r="F7" s="8" t="str">
        <f t="shared" si="1"/>
        <v>The gift of apostleship is the divine ability to start and oversee the development of new churches or ministry structures. This is one of the four (possibly five) gifts mentioned in Ephesians 4 that may indicate offices in the church. Historically this office was held by the apostles as chosen by Jesus and is now expired because they have all died. However, this is also a spiritual gift still in operation today as described below.</v>
      </c>
      <c r="G7" s="8" t="str">
        <f t="shared" si="2"/>
        <v>1 Corinthians 12:28-29, Ephesians 4:11-12, Romans 1:5, Acts 13:2-3</v>
      </c>
      <c r="H7" s="8" t="str">
        <f t="shared" si="3"/>
        <v>Gift: Yes - however a few scholars feel this gift passed with the office.
Office: No—passed with the apostles.</v>
      </c>
      <c r="I7" s="8">
        <f t="shared" si="4"/>
        <v>0</v>
      </c>
      <c r="J7" s="8" t="str">
        <f t="shared" si="5"/>
        <v>• Pioneer and establish new ministries or churches
• Adapt to different surroundings by being culturally sensitive and aware
• Desire to minister to unreached people in other communities or countries 
• Have responsibilities to oversee ministries or groups of churches
• Demonstrate authority and vision for the mission of the church</v>
      </c>
      <c r="K7" s="8" t="str">
        <f t="shared" si="6"/>
        <v>• Adventurous • Entrepreneurial • Persevering • Adaptable • Culturally sensitive • Cause-driven</v>
      </c>
      <c r="L7" s="8" t="str">
        <f t="shared" si="7"/>
        <v>• Should be aware that misusing their authority can quench the Spirit in others • Need to be affirmed and sent by the church
• Can be demanding and pessimistic</v>
      </c>
    </row>
    <row r="8" spans="1:12" ht="170" x14ac:dyDescent="0.2">
      <c r="B8" s="7">
        <f>IF(ROWS(C$25:C27)&gt;$B$3,"",ROWS(C$25:C27))</f>
        <v>3</v>
      </c>
      <c r="C8" s="8">
        <f t="shared" si="0"/>
        <v>0</v>
      </c>
      <c r="D8" s="8" t="str">
        <f>IF(B8="","",INDEX($B$25:$B$41,_xlfn.AGGREGATE(15,6,(ROW($C$25:$C$41)-ROW($C$25)+1)/($C$25:$C$41=C8),COUNTIF($C$6:C8,C8))))</f>
        <v>Discernment</v>
      </c>
      <c r="E8" s="8" t="str">
        <f t="shared" si="8"/>
        <v>To separate or make</v>
      </c>
      <c r="F8" s="8" t="str">
        <f t="shared" si="1"/>
        <v>The gift of discernment is the divine enablement to distinguish between truth and error. It is able to discern the spirits, differentiating between good and evil, right and wrong.</v>
      </c>
      <c r="G8" s="8" t="str">
        <f t="shared" si="2"/>
        <v>1 Corinthians 12:10, Acts 5:1-4, Matthew 16:21-23</v>
      </c>
      <c r="H8" s="8">
        <f t="shared" si="3"/>
        <v>0</v>
      </c>
      <c r="I8" s="8">
        <f t="shared" si="4"/>
        <v>0</v>
      </c>
      <c r="J8" s="8" t="str">
        <f t="shared" si="5"/>
        <v>• Distinguish truth from error, right from wrong, pure motives from impure
• Identify deception in others with accuracy and appropriateness
• Determine whether a word attributed to God is authentic
• Recognize inconsistencies in a teaching, prophetic message, or interpretation • Are able to sense the presence of evil</v>
      </c>
      <c r="K8" s="8" t="str">
        <f t="shared" si="6"/>
        <v>• Perceptive • Insightful • Sensitive • Intuitive • Decisive • Challenging • Truthful</v>
      </c>
      <c r="L8" s="8" t="str">
        <f t="shared" si="7"/>
        <v>• May struggle with how to express their perceptions, feelings or insights
• Could be harsh when confronting others, instead of speaking the truth in love 
• Need to confirm their perceptions before speaking</v>
      </c>
    </row>
    <row r="9" spans="1:12" ht="238" x14ac:dyDescent="0.2">
      <c r="B9" s="7">
        <f>IF(ROWS(C$25:C28)&gt;$B$3,"",ROWS(C$25:C28))</f>
        <v>4</v>
      </c>
      <c r="C9" s="8">
        <f t="shared" si="0"/>
        <v>0</v>
      </c>
      <c r="D9" s="8" t="str">
        <f>IF(B9="","",INDEX($B$25:$B$41,_xlfn.AGGREGATE(15,6,(ROW($C$25:$C$41)-ROW($C$25)+1)/($C$25:$C$41=C9),COUNTIF($C$6:C9,C9))))</f>
        <v>Encouragement</v>
      </c>
      <c r="E9" s="8" t="str">
        <f t="shared" si="8"/>
        <v>To come along side of</v>
      </c>
      <c r="F9" s="8" t="str">
        <f t="shared" si="1"/>
        <v>The gift of encouragement is the divine enablement to present truth so as to strengthen, comfort, or urge to action those who are discouraged or wavering in their faith.</v>
      </c>
      <c r="G9" s="8" t="str">
        <f t="shared" si="2"/>
        <v>Romans 12:8, Acts 11:22-24, Acts 15:30-32</v>
      </c>
      <c r="H9" s="8">
        <f t="shared" si="3"/>
        <v>0</v>
      </c>
      <c r="I9" s="8">
        <f t="shared" si="4"/>
        <v>0</v>
      </c>
      <c r="J9" s="8" t="str">
        <f t="shared" si="5"/>
        <v>• Come to the side of those who are discouraged to strengthen and reassure them 
• Challenge, comfort, or confront others to trust and hope in the promises of God 
• Urge others to action by applying biblical truth
• Motivate others to grow
• Emphasize God’s promises and to have confidence in His will</v>
      </c>
      <c r="K9" s="8" t="str">
        <f t="shared" si="6"/>
        <v>• Positive • Motivating • Challenging • Affirming • Reassuring • Supportive • Trustworthy</v>
      </c>
      <c r="L9" s="8" t="str">
        <f t="shared" si="7"/>
        <v>• Can sometimes be overly optimistic, too simplistic or flattering
• Should first take time to understand others and what they really need
• May want to just say positive things to others and avoid being confrontational when it’s needed</v>
      </c>
    </row>
    <row r="10" spans="1:12" ht="204" x14ac:dyDescent="0.2">
      <c r="B10" s="7">
        <f>IF(ROWS(C$25:C29)&gt;$B$3,"",ROWS(C$25:C29))</f>
        <v>5</v>
      </c>
      <c r="C10" s="8">
        <f t="shared" si="0"/>
        <v>0</v>
      </c>
      <c r="D10" s="8" t="str">
        <f>IF(B10="","",INDEX($B$25:$B$41,_xlfn.AGGREGATE(15,6,(ROW($C$25:$C$41)-ROW($C$25)+1)/($C$25:$C$41=C10),COUNTIF($C$6:C10,C10))))</f>
        <v>Evangelism</v>
      </c>
      <c r="E10" s="8" t="str">
        <f t="shared" si="8"/>
        <v>To bring good news</v>
      </c>
      <c r="F10" s="8" t="str">
        <f t="shared" si="1"/>
        <v>The gift of evangelism is the divine enablement to effectively communicate the gospel to unbelievers so they respond in faith and move toward discipleship. This is one of the four (possibly five) gifts mentioned in Ephesians 4 that may indicate offices in the church. Historically, leaders in the early church held this office and some hold this office today (Billy Graham is one example). This is also a spiritual gift still in operation today as described below.</v>
      </c>
      <c r="G10" s="8" t="str">
        <f t="shared" si="2"/>
        <v>Ephesians 4:11, Acts 8:26-40, Luke 19:1-10</v>
      </c>
      <c r="H10" s="8" t="str">
        <f t="shared" si="3"/>
        <v>Gift: Yes
Ability: Yes</v>
      </c>
      <c r="I10" s="8" t="str">
        <f t="shared" si="4"/>
        <v>Yes</v>
      </c>
      <c r="J10" s="8" t="str">
        <f t="shared" si="5"/>
        <v>• Gives the message of Christ with clarity and conviction
• Seek out opportunities to talk to unbelievers about spiritual matters
• Challenge unbelievers to faith and to become fully devoted followers of Christ 
• Adapt their presentation of the gospel to connect with the individual’s needs
• Seek opportunities to build relationships with unbelievers</v>
      </c>
      <c r="K10" s="8" t="str">
        <f t="shared" si="6"/>
        <v>• Sincere • Candid • Respected • Influential • Spiritual • Confident • Commitment oriented</v>
      </c>
      <c r="L10" s="8" t="str">
        <f t="shared" si="7"/>
        <v>• Need to remember the Holy Spirit, not guilt, is the motivator in a person’s decision for Christ
• Should avoid becoming critical of others and remember that we are all witnesses, but we are not all evangelists
• Need to listen carefully, because the same approach is not appropriate for everyone</v>
      </c>
    </row>
    <row r="11" spans="1:12" ht="204" x14ac:dyDescent="0.2">
      <c r="B11" s="7">
        <f>IF(ROWS(C$25:C30)&gt;$B$3,"",ROWS(C$25:C30))</f>
        <v>6</v>
      </c>
      <c r="C11" s="8">
        <f t="shared" si="0"/>
        <v>0</v>
      </c>
      <c r="D11" s="8" t="str">
        <f>IF(B11="","",INDEX($B$25:$B$41,_xlfn.AGGREGATE(15,6,(ROW($C$25:$C$41)-ROW($C$25)+1)/($C$25:$C$41=C11),COUNTIF($C$6:C11,C11))))</f>
        <v>Faith</v>
      </c>
      <c r="E11" s="8" t="str">
        <f t="shared" si="8"/>
        <v>To trust, have confidence, believe</v>
      </c>
      <c r="F11" s="8" t="str">
        <f t="shared" si="1"/>
        <v>The gift of faith is the divine enablement to act on God’s promises with confidence and unwavering belief in God’s ability to fulfill his purposes.</v>
      </c>
      <c r="G11" s="8" t="str">
        <f t="shared" si="2"/>
        <v>1 Corinthians 12:9, 13:2, Hebrews 11:1, Romans 4:18-21</v>
      </c>
      <c r="H11" s="8">
        <f t="shared" si="3"/>
        <v>0</v>
      </c>
      <c r="I11" s="8">
        <f t="shared" si="4"/>
        <v>0</v>
      </c>
      <c r="J11" s="8" t="str">
        <f t="shared" si="5"/>
        <v>• Believe the promises of God and inspire others to do the same
• Act in complete confidence of God’s ability to overcome obstacles
• Demonstrate an attitude of trust in God’s will and his promises
• Advance the cause of Christ because they go forward when others will not 
• Ask God for what is needed and trust Him for His provision</v>
      </c>
      <c r="K11" s="8" t="str">
        <f t="shared" si="6"/>
        <v>• Prayerful • Optimistic • Trusting • Assured • Positive • Inspiring • Hopeful</v>
      </c>
      <c r="L11" s="8" t="str">
        <f t="shared" si="7"/>
        <v>• Need to act on their faith
• Should remember that those who speak with reason and desire to plan do not necessarily lack faith 
• Should listen to and consider the counsel of wise and spirit-filled believers
• May have more faith in their gift of faith rather than in the Giver of Gifts (God Himself)</v>
      </c>
    </row>
    <row r="12" spans="1:12" ht="238" x14ac:dyDescent="0.2">
      <c r="B12" s="7">
        <f>IF(ROWS(C$25:C31)&gt;$B$3,"",ROWS(C$25:C31))</f>
        <v>7</v>
      </c>
      <c r="C12" s="8">
        <f t="shared" si="0"/>
        <v>0</v>
      </c>
      <c r="D12" s="8" t="str">
        <f>IF(B12="","",INDEX($B$25:$B$41,_xlfn.AGGREGATE(15,6,(ROW($C$25:$C$41)-ROW($C$25)+1)/($C$25:$C$41=C12),COUNTIF($C$6:C12,C12))))</f>
        <v>Giving</v>
      </c>
      <c r="E12" s="8" t="str">
        <f t="shared" si="8"/>
        <v>To give part of, share</v>
      </c>
      <c r="F12" s="8" t="str">
        <f t="shared" si="1"/>
        <v>The gift of giving is the divine enablement to contribute money and resources to the work of the Lord with cheerfulness and liberality. People with this gift do not ask, “How much money do I need to give to God” but “How much money do I need to live on?”</v>
      </c>
      <c r="G12" s="8" t="str">
        <f t="shared" si="2"/>
        <v>Romans 12:8, 2 Corinthians 6:8, Luke 21:1-4</v>
      </c>
      <c r="H12" s="8">
        <f t="shared" si="3"/>
        <v>0</v>
      </c>
      <c r="I12" s="8">
        <f t="shared" si="4"/>
        <v>0</v>
      </c>
      <c r="J12" s="8" t="str">
        <f t="shared" si="5"/>
        <v>• Manage their finances and limit their lifestyle in order to give as much of their resources as possible
• Support the work of ministry with sacrificial gifts to advance the Kingdom
• Meet tangible needs that enable spiritual growth to occur
• Provide resources, generously and cheerfully, trusting God for his provision
• May have a special ability to make money so that they may use it to further God’s work</v>
      </c>
      <c r="K12" s="8" t="str">
        <f t="shared" si="6"/>
        <v>• Stewardship-oriented • Responsible • Charitable • Trust in God • Disciplined</v>
      </c>
      <c r="L12" s="8" t="str">
        <f t="shared" si="7"/>
        <v>• Need to esteem their gift, remembering that giving money and resources is a spiritual contribution to the body of Christ
• Need to remember the church’s agenda is determined by leaders, not by the givers’ gift 
• Need to guard against greed</v>
      </c>
    </row>
    <row r="13" spans="1:12" ht="187" x14ac:dyDescent="0.2">
      <c r="B13" s="7">
        <f>IF(ROWS(C$25:C32)&gt;$B$3,"",ROWS(C$25:C32))</f>
        <v>8</v>
      </c>
      <c r="C13" s="8">
        <f t="shared" si="0"/>
        <v>0</v>
      </c>
      <c r="D13" s="8" t="str">
        <f>IF(B13="","",INDEX($B$25:$B$41,_xlfn.AGGREGATE(15,6,(ROW($C$25:$C$41)-ROW($C$25)+1)/($C$25:$C$41=C13),COUNTIF($C$6:C13,C13))))</f>
        <v>Helps</v>
      </c>
      <c r="E13" s="8" t="str">
        <f t="shared" si="8"/>
        <v>To take the place of someone</v>
      </c>
      <c r="F13" s="8" t="str">
        <f t="shared" si="1"/>
        <v>The gift of helps is the divine enablement to accomplish practical and necessary tasks, which free up, support, and meet the needs of others.</v>
      </c>
      <c r="G13" s="8" t="str">
        <f t="shared" si="2"/>
        <v>1 Corinthians 12:28, Romans 12:7, Romans 16:1-2, Acts 6:1-4</v>
      </c>
      <c r="H13" s="8" t="str">
        <f t="shared" si="3"/>
        <v>Gift: Yes
Ability: Yes</v>
      </c>
      <c r="I13" s="8" t="str">
        <f t="shared" si="4"/>
        <v>Yes</v>
      </c>
      <c r="J13" s="8" t="str">
        <f t="shared" si="5"/>
        <v>• Serve behind the scenes wherever needed to support the gifts and ministries of others 
• See tangible and practical things to be done and enjoy doing them
• Sense God’s purpose and pleasure in meeting everyday responsibilities
• Attach spiritual value to practical service
• Enjoy knowing that they are freeing up others to do what God has called them to do</v>
      </c>
      <c r="K13" s="8" t="str">
        <f t="shared" si="6"/>
        <v>• Available • Willing • Helpful • Reliable • Dependable • Loyal • Whatever-it-takes attitude</v>
      </c>
      <c r="L13" s="8" t="str">
        <f t="shared" si="7"/>
        <v>• Need to esteem this gift, remembering that doing practical deeds is a spiritual contribution to the body of Christ
• Find it difficult to say no
• Need to be responsive to the priorities of leaders instead of setting their own agendas</v>
      </c>
    </row>
    <row r="14" spans="1:12" ht="170" x14ac:dyDescent="0.2">
      <c r="B14" s="7">
        <f>IF(ROWS(C$25:C33)&gt;$B$3,"",ROWS(C$25:C33))</f>
        <v>9</v>
      </c>
      <c r="C14" s="8">
        <f t="shared" si="0"/>
        <v>0</v>
      </c>
      <c r="D14" s="8" t="str">
        <f>IF(B14="","",INDEX($B$25:$B$41,_xlfn.AGGREGATE(15,6,(ROW($C$25:$C$41)-ROW($C$25)+1)/($C$25:$C$41=C14),COUNTIF($C$6:C14,C14))))</f>
        <v>Hospitality</v>
      </c>
      <c r="E14" s="8" t="str">
        <f t="shared" si="8"/>
        <v>To love strangers</v>
      </c>
      <c r="F14" s="8" t="str">
        <f t="shared" si="1"/>
        <v>The gift of hospitality is the divine enablement to care for people by providing fellowship, food, and shelter. There is some question as to whether this is a gift or a quality for all believers to display. It is certainly an ability, but also a possible spiritual gift.</v>
      </c>
      <c r="G14" s="8" t="str">
        <f t="shared" si="2"/>
        <v>1 Peter 4:9-10, Romans 12:13, Hebrews 13:1-2</v>
      </c>
      <c r="H14" s="8" t="str">
        <f t="shared" si="3"/>
        <v>Gift: Yes? (Some scholars feel this is a command, or at best, an ability)
Ability: Yes</v>
      </c>
      <c r="I14" s="8" t="str">
        <f t="shared" si="4"/>
        <v>Yes</v>
      </c>
      <c r="J14" s="8" t="str">
        <f t="shared" si="5"/>
        <v>• Provide an environment where people feel valued and cared for
• Meet new people and help them to feel welcomed
• Create a safe and comfortable setting where relationships can develop 
• Seek ways to connect people together into meaningful relationships
• Set people at ease in unfamiliar surroundings</v>
      </c>
      <c r="K14" s="8" t="str">
        <f t="shared" si="6"/>
        <v>• Friendly • Gracious • Inviting • Trusting • Caring • Responsive • Warm</v>
      </c>
      <c r="L14" s="8" t="str">
        <f t="shared" si="7"/>
        <v>• Should avoid viewing their gift as just entertaining
• Need to remember to ask God who He wants them to befriend and serve
• Should be careful not to cause stress in their own family when inviting others into their home</v>
      </c>
    </row>
    <row r="15" spans="1:12" ht="238" x14ac:dyDescent="0.2">
      <c r="B15" s="7">
        <f>IF(ROWS(C$25:C34)&gt;$B$3,"",ROWS(C$25:C34))</f>
        <v>10</v>
      </c>
      <c r="C15" s="8">
        <f t="shared" si="0"/>
        <v>0</v>
      </c>
      <c r="D15" s="8" t="str">
        <f>IF(B15="","",INDEX($B$25:$B$41,_xlfn.AGGREGATE(15,6,(ROW($C$25:$C$41)-ROW($C$25)+1)/($C$25:$C$41=C15),COUNTIF($C$6:C15,C15))))</f>
        <v>Intercession</v>
      </c>
      <c r="E15" s="8" t="str">
        <f t="shared" si="8"/>
        <v>To plead on behalf of someone, intercede</v>
      </c>
      <c r="F15" s="8" t="str">
        <f t="shared" si="1"/>
        <v>The gift of intercession is the divine enablement to consistently pray on behalf of and for others, seeing frequent and specific results. Some scholars feel this gift is actually another way to express the gift of faith. Another view is that it is a subset of faith. It is also a learned skill, not everyone who has the gift of faith has the ability to be an intercessor. That is, not everyone who has the gift of faith is also an effective intercessor.</v>
      </c>
      <c r="G15" s="8" t="str">
        <f t="shared" si="2"/>
        <v>Romans 8:26-27, John 17:9-26, 1 Timothy 2:1-2, Colossians 1:9-12, 4:12-13</v>
      </c>
      <c r="H15" s="8" t="str">
        <f t="shared" si="3"/>
        <v>Gift: Possibly no?—Perhaps it is a division of the gift of faith.</v>
      </c>
      <c r="I15" s="8">
        <f t="shared" si="4"/>
        <v>0</v>
      </c>
      <c r="J15" s="8" t="str">
        <f t="shared" si="5"/>
        <v>• Feel compelled to earnestly pray on behalf of someone or some cause
• Have a daily awareness of the spiritual battles being waged and pray
• Are convinced God moves in direct response to prayer
• Pray in response to the leading of the Spirit, whether or not they understand the leading
• Exercise authority and power for the protection of others and the equipping of them to serve</v>
      </c>
      <c r="K15" s="8" t="str">
        <f t="shared" si="6"/>
        <v>• Advocate •Caring •Sincere • Peacemaker • Trustworthy • Burden-bearer • Spiritually sensitive</v>
      </c>
      <c r="L15" s="8" t="str">
        <f t="shared" si="7"/>
        <v>• Should avoid feeling that their gift is not valued, by remembering that interceding for others is their ministry and spiritual contribution to the body of Christ
• Should avoid using prayer as an escape from fulfilling responsibilities
• Need to avoid a holier than thou attitude sometimes caused by extended times of prayer</v>
      </c>
    </row>
    <row r="16" spans="1:12" ht="187" x14ac:dyDescent="0.2">
      <c r="B16" s="7">
        <f>IF(ROWS(C$25:C35)&gt;$B$3,"",ROWS(C$25:C35))</f>
        <v>11</v>
      </c>
      <c r="C16" s="8">
        <f t="shared" si="0"/>
        <v>0</v>
      </c>
      <c r="D16" s="8" t="str">
        <f>IF(B16="","",INDEX($B$25:$B$41,_xlfn.AGGREGATE(15,6,(ROW($C$25:$C$41)-ROW($C$25)+1)/($C$25:$C$41=C16),COUNTIF($C$6:C16,C16))))</f>
        <v>Knowledge</v>
      </c>
      <c r="E16" s="8" t="str">
        <f t="shared" si="8"/>
        <v>To know</v>
      </c>
      <c r="F16" s="8" t="str">
        <f t="shared" si="1"/>
        <v>The gift of knowledge is the divine enablement to bring truth to the body of Christ through a revelation or biblical insight.</v>
      </c>
      <c r="G16" s="8" t="str">
        <f t="shared" si="2"/>
        <v>1 Corinthians 12:28, Mark 2:6-8, John 1:45-50</v>
      </c>
      <c r="H16" s="8">
        <f t="shared" si="3"/>
        <v>0</v>
      </c>
      <c r="I16" s="8">
        <f t="shared" si="4"/>
        <v>0</v>
      </c>
      <c r="J16" s="8" t="str">
        <f t="shared" si="5"/>
        <v>• Receive truth which enables them to better serve the body of Christ 
• Search the Scriptures for insight, understanding, and truth
• Have an unusual insight or understanding that serves the church
• Organize information for teaching and practical use
• Gain knowledge which was not attained by natural observation or means—this is possible with the qualification that you should be very careful and cautious with this. Another point of view might be that this is an unusual spiritual insight</v>
      </c>
      <c r="K16" s="8" t="str">
        <f t="shared" si="6"/>
        <v>• Inquisitive • Responsive • Observant • Insightful • Reflective • Studious • Truthful</v>
      </c>
      <c r="L16" s="8" t="str">
        <f t="shared" si="7"/>
        <v>• Need to be careful of this gift leading to pride (“knowledge puffs up”)
• Should remember that it’s God’s message, not theirs, when they give a word of knowledge to the church
• Need to remember with the increasing of knowledge comes the increasing of pain</v>
      </c>
    </row>
    <row r="17" spans="1:12" ht="204" x14ac:dyDescent="0.2">
      <c r="B17" s="7">
        <f>IF(ROWS(C$25:C36)&gt;$B$3,"",ROWS(C$25:C36))</f>
        <v>12</v>
      </c>
      <c r="C17" s="8">
        <f t="shared" si="0"/>
        <v>0</v>
      </c>
      <c r="D17" s="8" t="str">
        <f>IF(B17="","",INDEX($B$25:$B$41,_xlfn.AGGREGATE(15,6,(ROW($C$25:$C$41)-ROW($C$25)+1)/($C$25:$C$41=C17),COUNTIF($C$6:C17,C17))))</f>
        <v>Leadership</v>
      </c>
      <c r="E17" s="8" t="str">
        <f t="shared" si="8"/>
        <v>To stand before</v>
      </c>
      <c r="F17" s="8" t="str">
        <f t="shared" si="1"/>
        <v>The gift of leadership is the divine enablement to cast vision, motivate, and direct people to harmoniously accomplish the purposes of God.</v>
      </c>
      <c r="G17" s="8" t="str">
        <f t="shared" si="2"/>
        <v>Romans 12:8, Hebrews 13:17, Luke 22:25-26</v>
      </c>
      <c r="H17" s="8">
        <f t="shared" si="3"/>
        <v>0</v>
      </c>
      <c r="I17" s="8">
        <f t="shared" si="4"/>
        <v>0</v>
      </c>
      <c r="J17" s="8" t="str">
        <f t="shared" si="5"/>
        <v>• Provide direction for God’s people or ministry
• Motivate others to perform to the best of their abilities 
• Present the big picture for others to see
• Model the values of the ministry
• Take responsibility and establish goals</v>
      </c>
      <c r="K17" s="8" t="str">
        <f t="shared" si="6"/>
        <v>• Influential • Diligent • Visionary • Trustworthy • Persuasive • Motivating • Goal-setter</v>
      </c>
      <c r="L17" s="8" t="str">
        <f t="shared" si="7"/>
        <v>• Should realize their relational credibility takes time and is critical for leadership effectiveness 
• Should remember that servant leadership is the biblical model, the greatest being the servant of all
• Do not need to be in a leadership position to use this gift</v>
      </c>
    </row>
    <row r="18" spans="1:12" ht="272" x14ac:dyDescent="0.2">
      <c r="B18" s="7">
        <f>IF(ROWS(C$25:C37)&gt;$B$3,"",ROWS(C$25:C37))</f>
        <v>13</v>
      </c>
      <c r="C18" s="8">
        <f t="shared" si="0"/>
        <v>0</v>
      </c>
      <c r="D18" s="8" t="str">
        <f>IF(B18="","",INDEX($B$25:$B$41,_xlfn.AGGREGATE(15,6,(ROW($C$25:$C$41)-ROW($C$25)+1)/($C$25:$C$41=C18),COUNTIF($C$6:C18,C18))))</f>
        <v>Mercy</v>
      </c>
      <c r="E18" s="8" t="str">
        <f t="shared" si="8"/>
        <v>To have compassion</v>
      </c>
      <c r="F18" s="8" t="str">
        <f t="shared" si="1"/>
        <v xml:space="preserve">The gift of mercy is the divine enablement to cheerfully and practically help those who are suffering or are in need, compassion moved to action. </v>
      </c>
      <c r="G18" s="8" t="str">
        <f t="shared" si="2"/>
        <v>Romans 12:8, Matthew 5:7, Mark 10:46-52, Luke 10:25-37</v>
      </c>
      <c r="H18" s="8">
        <f t="shared" si="3"/>
        <v>0</v>
      </c>
      <c r="I18" s="8">
        <f t="shared" si="4"/>
        <v>0</v>
      </c>
      <c r="J18" s="8" t="str">
        <f t="shared" si="5"/>
        <v>• Focus upon alleviating the sources of pain or discomfort in suffering people 
• Address the needs of the lonely and forgotten
• Express love, grace, and dignity to those facing hardships and crisis
• Serve in difficult or unsightly circumstances and do so cheerfully 
• Concerned with individual or social issues that oppress people</v>
      </c>
      <c r="K18" s="8" t="str">
        <f t="shared" si="6"/>
        <v>• Empathetic • Caring • Responsive • Kind • Compassionate •Sensitive • Burden-bearing</v>
      </c>
      <c r="L18" s="8" t="str">
        <f t="shared" si="7"/>
        <v>• Need to be aware that rescuing people from their pain may be hindering God’s work in them
• Need to guard against feeling unappreciated, since some of the people helped will not show or express any appreciation
• Should guard against becoming defensive and angry about the sources of others’ pain</v>
      </c>
    </row>
    <row r="19" spans="1:12" ht="306" x14ac:dyDescent="0.2">
      <c r="B19" s="7">
        <f>IF(ROWS(C$25:C38)&gt;$B$3,"",ROWS(C$25:C38))</f>
        <v>14</v>
      </c>
      <c r="C19" s="8">
        <f t="shared" si="0"/>
        <v>0</v>
      </c>
      <c r="D19" s="8" t="str">
        <f>IF(B19="","",INDEX($B$25:$B$41,_xlfn.AGGREGATE(15,6,(ROW($C$25:$C$41)-ROW($C$25)+1)/($C$25:$C$41=C19),COUNTIF($C$6:C19,C19))))</f>
        <v>Prophecy</v>
      </c>
      <c r="E19" s="8" t="str">
        <f t="shared" si="8"/>
        <v>To speak before</v>
      </c>
      <c r="F19" s="8" t="str">
        <f t="shared" si="1"/>
        <v>The gift of prophecy is the divine enablement to reveal truth and proclaim it in a timely and relevant manner for understanding, correction, repentance, or edification. There may be immediate or future implications. This gift, like apostleship, is an office mentioned in Ephesians 4 that has passed. However this is a gift still in operation in the body of Christ.</v>
      </c>
      <c r="G19" s="8" t="str">
        <f t="shared" si="2"/>
        <v>Romans 12:6, 1 Corinthians 12:10, 28, I Corinthians 13:2, 2 Peter 1:19-21</v>
      </c>
      <c r="H19" s="8" t="str">
        <f t="shared" si="3"/>
        <v>Gift: Yes
Office: No</v>
      </c>
      <c r="I19" s="8">
        <f t="shared" si="4"/>
        <v>0</v>
      </c>
      <c r="J19" s="8" t="str">
        <f t="shared" si="5"/>
        <v>• Expose sin or deception in others for reconciliation
• Speak a timely word from God causing conviction, repentance, and edification 
• See truth that others often fail to see and challenge them to respond
• Warn of God’s immediate or future judgment if there is no repentance
• Understand God’s heart and mind through experiences He takes them through</v>
      </c>
      <c r="K19" s="8" t="str">
        <f t="shared" si="6"/>
        <v>• Discerning • Compelling • Uncompromising • Outspoken • Authoritative • Convicting • Confronting</v>
      </c>
      <c r="L19" s="8" t="str">
        <f t="shared" si="7"/>
        <v>• Need to be aware that listeners may reject the message if not spoken with love and compassion 
• Need to avoid pride which can create a demanding or discouraging spirit that hinders the gift 
• Should remember that discernment and Scripture must support and agree with each prophecy</v>
      </c>
    </row>
    <row r="20" spans="1:12" ht="238" x14ac:dyDescent="0.2">
      <c r="B20" s="7">
        <f>IF(ROWS(C$25:C39)&gt;$B$3,"",ROWS(C$25:C39))</f>
        <v>15</v>
      </c>
      <c r="C20" s="8">
        <f t="shared" si="0"/>
        <v>0</v>
      </c>
      <c r="D20" s="8" t="str">
        <f>IF(B20="","",INDEX($B$25:$B$41,_xlfn.AGGREGATE(15,6,(ROW($C$25:$C$41)-ROW($C$25)+1)/($C$25:$C$41=C20),COUNTIF($C$6:C20,C20))))</f>
        <v>Shepherding</v>
      </c>
      <c r="E20" s="8" t="str">
        <f t="shared" si="8"/>
        <v>To shepherd a flock</v>
      </c>
      <c r="F20" s="8" t="str">
        <f t="shared" si="1"/>
        <v>The gift of shepherding is the divine enablement to nurture, care for, and guide’s people toward on-going spiritual maturity and becoming like Christ.</v>
      </c>
      <c r="G20" s="8" t="str">
        <f t="shared" si="2"/>
        <v>Ephesians 4:11-12, 1 Peter 5:1-4, John 10:1-18</v>
      </c>
      <c r="H20" s="8">
        <f t="shared" si="3"/>
        <v>0</v>
      </c>
      <c r="I20" s="8">
        <f t="shared" si="4"/>
        <v>0</v>
      </c>
      <c r="J20" s="8" t="str">
        <f t="shared" si="5"/>
        <v>• Take responsibility to nurture the whole person in their walk with God
• Provide guidance and oversight to a group of God’s people
• Model with their life what it means to be a fully devoted follower of Jesus • Establish trust and confidence through long-term relations
• Lead and protect those within their span of care</v>
      </c>
      <c r="K20" s="8" t="str">
        <f t="shared" si="6"/>
        <v>• Influencing • Nurturing • Guiding • Discipling • Protective • Supportive • Relational</v>
      </c>
      <c r="L20" s="8" t="str">
        <f t="shared" si="7"/>
        <v>• Should remember that God judges those who neglect or abuse their oversight responsibilities
• Need to be aware that the desire to feed and support others can make it difficult to say no
• Should realize that some of those being nurtured will grow beyond the shepherd’s own ability and need to be freed to do so</v>
      </c>
    </row>
    <row r="21" spans="1:12" ht="238" x14ac:dyDescent="0.2">
      <c r="B21" s="7">
        <f>IF(ROWS(C$25:C40)&gt;$B$3,"",ROWS(C$25:C40))</f>
        <v>16</v>
      </c>
      <c r="C21" s="8">
        <f t="shared" si="0"/>
        <v>0</v>
      </c>
      <c r="D21" s="8" t="str">
        <f>IF(B21="","",INDEX($B$25:$B$41,_xlfn.AGGREGATE(15,6,(ROW($C$25:$C$41)-ROW($C$25)+1)/($C$25:$C$41=C21),COUNTIF($C$6:C21,C21))))</f>
        <v>Teaching</v>
      </c>
      <c r="E21" s="8" t="str">
        <f t="shared" si="8"/>
        <v>To instruct</v>
      </c>
      <c r="F21" s="8" t="str">
        <f t="shared" si="1"/>
        <v>The gift of teaching is the divine enablement to understand, clearly explain, and apply the word of God, causing greater Christ-likeness in the lives of listeners.</v>
      </c>
      <c r="G21" s="8" t="str">
        <f t="shared" si="2"/>
        <v>Romans 12:7, 1 Corinthians 12:28-29, Acts 18:24-28, 2 Timothy 2:2</v>
      </c>
      <c r="H21" s="8">
        <f t="shared" si="3"/>
        <v>0</v>
      </c>
      <c r="I21" s="8">
        <f t="shared" si="4"/>
        <v>0</v>
      </c>
      <c r="J21" s="8" t="str">
        <f t="shared" si="5"/>
        <v>• Communicate truth that inspires more obedience to the Word 
• Challenge listeners simply and practically with biblical truth 
• Present the whole counsel of God for maximum life change
• Give attention to detail and accuracy
• Prepare through extended times of study and reflection</v>
      </c>
      <c r="K21" s="8" t="str">
        <f t="shared" si="6"/>
        <v>• Disciplined • Perceptive • Teachable • Authoritative • Practical • Analytical • Articulate</v>
      </c>
      <c r="L21" s="8" t="str">
        <f t="shared" si="7"/>
        <v>• Should avoid pride that may result from their superior biblical knowledge and understanding 
• Could become too detailed when teaching and fail to make life application
• Spirituality is not measured by how much you know</v>
      </c>
    </row>
    <row r="22" spans="1:12" ht="255" x14ac:dyDescent="0.2">
      <c r="B22" s="7">
        <f>IF(ROWS(C$25:C41)&gt;$B$3,"",ROWS(C$25:C41))</f>
        <v>17</v>
      </c>
      <c r="C22" s="8">
        <f t="shared" si="0"/>
        <v>0</v>
      </c>
      <c r="D22" s="8" t="str">
        <f>IF(B22="","",INDEX($B$25:$B$41,_xlfn.AGGREGATE(15,6,(ROW($C$25:$C$41)-ROW($C$25)+1)/($C$25:$C$41=C22),COUNTIF($C$6:C22,C22))))</f>
        <v>Wisdom</v>
      </c>
      <c r="E22" s="8" t="str">
        <f t="shared" si="8"/>
        <v>To apply truth practically</v>
      </c>
      <c r="F22" s="8" t="str">
        <f t="shared" si="1"/>
        <v xml:space="preserve">The gift of wisdom is the divine enablement to apply spiritual truth effectively to meet a need in a specific situation. </v>
      </c>
      <c r="G22" s="8" t="str">
        <f t="shared" si="2"/>
        <v>1 Corinthians 2:3-14, I Corinthians 12:8, James 3:13-18, Jeremiah 9:23-24</v>
      </c>
      <c r="H22" s="8">
        <f t="shared" si="3"/>
        <v>0</v>
      </c>
      <c r="I22" s="8">
        <f t="shared" si="4"/>
        <v>0</v>
      </c>
      <c r="J22" s="8" t="str">
        <f t="shared" si="5"/>
        <v>• Focus on the unseen consequences in determining the next steps to take
• Receive an understanding of what is necessary to meet the needs of the body 
• Provide divinely given solutions in the midst of conflict and confusion
• Hear the Spirit provide direction for God’s best in a given situation
• Apply spiritual truth in specific and practical ways</v>
      </c>
      <c r="K22" s="8" t="str">
        <f t="shared" si="6"/>
        <v>• Sensible • Insightful • Practical • Wise • Fair • Experienced • Common Sense</v>
      </c>
      <c r="L22" s="8" t="str">
        <f t="shared" si="7"/>
        <v>• Could fail to share the wisdom that God has given them
• Need to avoid having others develop a dependence upon them, which may weaken their faith in God
• Need to be patient with others who do not have this gift.</v>
      </c>
    </row>
    <row r="24" spans="1:12" x14ac:dyDescent="0.2">
      <c r="B24" t="s">
        <v>165</v>
      </c>
      <c r="C24" t="s">
        <v>167</v>
      </c>
      <c r="D24" t="s">
        <v>169</v>
      </c>
      <c r="E24" t="s">
        <v>170</v>
      </c>
      <c r="F24" t="s">
        <v>171</v>
      </c>
      <c r="G24" t="s">
        <v>289</v>
      </c>
      <c r="H24" t="s">
        <v>173</v>
      </c>
      <c r="I24" t="s">
        <v>174</v>
      </c>
      <c r="J24" t="s">
        <v>175</v>
      </c>
      <c r="K24" t="s">
        <v>176</v>
      </c>
    </row>
    <row r="25" spans="1:12" ht="170" x14ac:dyDescent="0.2">
      <c r="A25" s="7" t="s">
        <v>119</v>
      </c>
      <c r="B25" s="7" t="s">
        <v>146</v>
      </c>
      <c r="C25" s="7">
        <f>SUMIF(QuestionsResponses!$C$2:$C$120,AssessmentOverview!A25,QuestionsResponses!$B$2:$B$120)</f>
        <v>0</v>
      </c>
      <c r="D25" s="8" t="s">
        <v>179</v>
      </c>
      <c r="E25" s="8" t="s">
        <v>180</v>
      </c>
      <c r="F25" s="8" t="s">
        <v>181</v>
      </c>
      <c r="I25" s="8" t="s">
        <v>182</v>
      </c>
      <c r="J25" s="8" t="s">
        <v>183</v>
      </c>
      <c r="K25" s="8" t="s">
        <v>292</v>
      </c>
    </row>
    <row r="26" spans="1:12" ht="187" x14ac:dyDescent="0.2">
      <c r="A26" s="7" t="s">
        <v>120</v>
      </c>
      <c r="B26" s="7" t="s">
        <v>147</v>
      </c>
      <c r="C26" s="7">
        <f>SUMIF(QuestionsResponses!$C$2:$C$120,AssessmentOverview!A26,QuestionsResponses!$B$2:$B$120)</f>
        <v>0</v>
      </c>
      <c r="D26" s="8" t="s">
        <v>186</v>
      </c>
      <c r="E26" s="8" t="s">
        <v>184</v>
      </c>
      <c r="F26" s="8" t="s">
        <v>185</v>
      </c>
      <c r="G26" s="8" t="s">
        <v>285</v>
      </c>
      <c r="I26" s="8" t="s">
        <v>205</v>
      </c>
      <c r="J26" s="8" t="s">
        <v>187</v>
      </c>
      <c r="K26" s="8" t="s">
        <v>188</v>
      </c>
    </row>
    <row r="27" spans="1:12" ht="187" x14ac:dyDescent="0.2">
      <c r="A27" s="7" t="s">
        <v>121</v>
      </c>
      <c r="B27" s="7" t="s">
        <v>148</v>
      </c>
      <c r="C27" s="7">
        <f>SUMIF(QuestionsResponses!$C$2:$C$120,AssessmentOverview!A27,QuestionsResponses!$B$2:$B$120)</f>
        <v>0</v>
      </c>
      <c r="D27" s="8" t="s">
        <v>200</v>
      </c>
      <c r="E27" s="8" t="s">
        <v>195</v>
      </c>
      <c r="F27" s="8" t="s">
        <v>196</v>
      </c>
      <c r="I27" s="8" t="s">
        <v>197</v>
      </c>
      <c r="J27" s="8" t="s">
        <v>198</v>
      </c>
      <c r="K27" s="8" t="s">
        <v>199</v>
      </c>
    </row>
    <row r="28" spans="1:12" ht="187" x14ac:dyDescent="0.2">
      <c r="A28" s="7" t="s">
        <v>122</v>
      </c>
      <c r="B28" s="7" t="s">
        <v>149</v>
      </c>
      <c r="C28" s="7">
        <f>SUMIF(QuestionsResponses!$C$2:$C$120,AssessmentOverview!A28,QuestionsResponses!$B$2:$B$120)</f>
        <v>0</v>
      </c>
      <c r="D28" s="8" t="s">
        <v>201</v>
      </c>
      <c r="E28" s="8" t="s">
        <v>202</v>
      </c>
      <c r="F28" s="8" t="s">
        <v>203</v>
      </c>
      <c r="I28" s="8" t="s">
        <v>204</v>
      </c>
      <c r="J28" s="8" t="s">
        <v>206</v>
      </c>
      <c r="K28" s="8" t="s">
        <v>207</v>
      </c>
    </row>
    <row r="29" spans="1:12" ht="204" x14ac:dyDescent="0.2">
      <c r="A29" s="7" t="s">
        <v>123</v>
      </c>
      <c r="B29" s="7" t="s">
        <v>150</v>
      </c>
      <c r="C29" s="7">
        <f>SUMIF(QuestionsResponses!$C$2:$C$120,AssessmentOverview!A29,QuestionsResponses!$B$2:$B$120)</f>
        <v>0</v>
      </c>
      <c r="D29" s="8" t="s">
        <v>208</v>
      </c>
      <c r="E29" s="8" t="s">
        <v>209</v>
      </c>
      <c r="F29" s="8" t="s">
        <v>210</v>
      </c>
      <c r="G29" s="8" t="s">
        <v>281</v>
      </c>
      <c r="H29" s="8" t="s">
        <v>211</v>
      </c>
      <c r="I29" s="8" t="s">
        <v>212</v>
      </c>
      <c r="J29" s="8" t="s">
        <v>213</v>
      </c>
      <c r="K29" s="8" t="s">
        <v>291</v>
      </c>
    </row>
    <row r="30" spans="1:12" ht="187" x14ac:dyDescent="0.2">
      <c r="A30" s="7" t="s">
        <v>124</v>
      </c>
      <c r="B30" s="7" t="s">
        <v>151</v>
      </c>
      <c r="C30" s="7">
        <f>SUMIF(QuestionsResponses!$C$2:$C$120,AssessmentOverview!A30,QuestionsResponses!$B$2:$B$120)</f>
        <v>0</v>
      </c>
      <c r="D30" s="8" t="s">
        <v>214</v>
      </c>
      <c r="E30" s="8" t="s">
        <v>215</v>
      </c>
      <c r="F30" s="8" t="s">
        <v>216</v>
      </c>
      <c r="I30" s="8" t="s">
        <v>217</v>
      </c>
      <c r="J30" s="8" t="s">
        <v>218</v>
      </c>
      <c r="K30" s="8" t="s">
        <v>219</v>
      </c>
    </row>
    <row r="31" spans="1:12" ht="238" x14ac:dyDescent="0.2">
      <c r="A31" s="7" t="s">
        <v>125</v>
      </c>
      <c r="B31" s="7" t="s">
        <v>152</v>
      </c>
      <c r="C31" s="7">
        <f>SUMIF(QuestionsResponses!$C$2:$C$120,AssessmentOverview!A31,QuestionsResponses!$B$2:$B$120)</f>
        <v>0</v>
      </c>
      <c r="D31" s="8" t="s">
        <v>220</v>
      </c>
      <c r="E31" s="8" t="s">
        <v>221</v>
      </c>
      <c r="F31" s="8" t="s">
        <v>222</v>
      </c>
      <c r="I31" s="8" t="s">
        <v>286</v>
      </c>
      <c r="J31" s="8" t="s">
        <v>287</v>
      </c>
      <c r="K31" s="8" t="s">
        <v>288</v>
      </c>
    </row>
    <row r="32" spans="1:12" ht="204" x14ac:dyDescent="0.2">
      <c r="A32" s="7" t="s">
        <v>126</v>
      </c>
      <c r="B32" s="7" t="s">
        <v>153</v>
      </c>
      <c r="C32" s="7">
        <f>SUMIF(QuestionsResponses!$C$2:$C$120,AssessmentOverview!A32,QuestionsResponses!$B$2:$B$120)</f>
        <v>0</v>
      </c>
      <c r="D32" s="8" t="s">
        <v>223</v>
      </c>
      <c r="E32" s="8" t="s">
        <v>224</v>
      </c>
      <c r="F32" s="8" t="s">
        <v>225</v>
      </c>
      <c r="G32" s="8" t="s">
        <v>281</v>
      </c>
      <c r="H32" s="8" t="s">
        <v>211</v>
      </c>
      <c r="I32" s="8" t="s">
        <v>226</v>
      </c>
      <c r="J32" s="8" t="s">
        <v>227</v>
      </c>
      <c r="K32" s="8" t="s">
        <v>228</v>
      </c>
    </row>
    <row r="33" spans="1:11" ht="187" x14ac:dyDescent="0.2">
      <c r="A33" s="7" t="s">
        <v>127</v>
      </c>
      <c r="B33" s="7" t="s">
        <v>154</v>
      </c>
      <c r="C33" s="7">
        <f>SUMIF(QuestionsResponses!$C$2:$C$120,AssessmentOverview!A33,QuestionsResponses!$B$2:$B$120)</f>
        <v>0</v>
      </c>
      <c r="D33" s="8" t="s">
        <v>229</v>
      </c>
      <c r="E33" s="8" t="s">
        <v>230</v>
      </c>
      <c r="F33" s="8" t="s">
        <v>231</v>
      </c>
      <c r="G33" s="8" t="s">
        <v>282</v>
      </c>
      <c r="H33" s="8" t="s">
        <v>211</v>
      </c>
      <c r="I33" s="8" t="s">
        <v>232</v>
      </c>
      <c r="J33" s="8" t="s">
        <v>233</v>
      </c>
      <c r="K33" s="8" t="s">
        <v>234</v>
      </c>
    </row>
    <row r="34" spans="1:11" ht="204" x14ac:dyDescent="0.2">
      <c r="A34" s="7" t="s">
        <v>128</v>
      </c>
      <c r="B34" s="7" t="s">
        <v>155</v>
      </c>
      <c r="C34" s="7">
        <f>SUMIF(QuestionsResponses!$C$2:$C$120,AssessmentOverview!A34,QuestionsResponses!$B$2:$B$120)</f>
        <v>0</v>
      </c>
      <c r="D34" s="8" t="s">
        <v>236</v>
      </c>
      <c r="E34" s="8" t="s">
        <v>235</v>
      </c>
      <c r="F34" s="8" t="s">
        <v>237</v>
      </c>
      <c r="G34" s="8" t="s">
        <v>283</v>
      </c>
      <c r="I34" s="8" t="s">
        <v>238</v>
      </c>
      <c r="J34" s="8" t="s">
        <v>239</v>
      </c>
      <c r="K34" s="8" t="s">
        <v>293</v>
      </c>
    </row>
    <row r="35" spans="1:11" ht="255" x14ac:dyDescent="0.2">
      <c r="A35" s="7" t="s">
        <v>129</v>
      </c>
      <c r="B35" s="7" t="s">
        <v>156</v>
      </c>
      <c r="C35" s="7">
        <f>SUMIF(QuestionsResponses!$C$2:$C$120,AssessmentOverview!A35,QuestionsResponses!$B$2:$B$120)</f>
        <v>0</v>
      </c>
      <c r="D35" s="8" t="s">
        <v>241</v>
      </c>
      <c r="E35" s="8" t="s">
        <v>240</v>
      </c>
      <c r="F35" s="8" t="s">
        <v>242</v>
      </c>
      <c r="I35" s="8" t="s">
        <v>244</v>
      </c>
      <c r="J35" s="8" t="s">
        <v>243</v>
      </c>
      <c r="K35" s="8" t="s">
        <v>290</v>
      </c>
    </row>
    <row r="36" spans="1:11" ht="187" x14ac:dyDescent="0.2">
      <c r="A36" s="7" t="s">
        <v>130</v>
      </c>
      <c r="B36" s="7" t="s">
        <v>157</v>
      </c>
      <c r="C36" s="7">
        <f>SUMIF(QuestionsResponses!$C$2:$C$120,AssessmentOverview!A36,QuestionsResponses!$B$2:$B$120)</f>
        <v>0</v>
      </c>
      <c r="D36" s="8" t="s">
        <v>245</v>
      </c>
      <c r="E36" s="8" t="s">
        <v>246</v>
      </c>
      <c r="F36" s="8" t="s">
        <v>247</v>
      </c>
      <c r="I36" s="8" t="s">
        <v>248</v>
      </c>
      <c r="J36" s="8" t="s">
        <v>249</v>
      </c>
      <c r="K36" s="8" t="s">
        <v>250</v>
      </c>
    </row>
    <row r="37" spans="1:11" ht="187" x14ac:dyDescent="0.2">
      <c r="A37" s="7" t="s">
        <v>131</v>
      </c>
      <c r="B37" s="7" t="s">
        <v>158</v>
      </c>
      <c r="C37" s="7">
        <f>SUMIF(QuestionsResponses!$C$2:$C$120,AssessmentOverview!A37,QuestionsResponses!$B$2:$B$120)</f>
        <v>0</v>
      </c>
      <c r="D37" s="8" t="s">
        <v>251</v>
      </c>
      <c r="E37" s="8" t="s">
        <v>252</v>
      </c>
      <c r="F37" s="8" t="s">
        <v>253</v>
      </c>
      <c r="I37" s="8" t="s">
        <v>254</v>
      </c>
      <c r="J37" s="8" t="s">
        <v>255</v>
      </c>
      <c r="K37" s="8" t="s">
        <v>256</v>
      </c>
    </row>
    <row r="38" spans="1:11" ht="204" x14ac:dyDescent="0.2">
      <c r="A38" s="7" t="s">
        <v>132</v>
      </c>
      <c r="B38" s="7" t="s">
        <v>159</v>
      </c>
      <c r="C38" s="7">
        <f>SUMIF(QuestionsResponses!$C$2:$C$120,AssessmentOverview!A38,QuestionsResponses!$B$2:$B$120)</f>
        <v>0</v>
      </c>
      <c r="D38" s="8" t="s">
        <v>257</v>
      </c>
      <c r="E38" s="8" t="s">
        <v>258</v>
      </c>
      <c r="F38" s="8" t="s">
        <v>259</v>
      </c>
      <c r="G38" s="8" t="s">
        <v>284</v>
      </c>
      <c r="I38" s="8" t="s">
        <v>260</v>
      </c>
      <c r="J38" s="8" t="s">
        <v>261</v>
      </c>
      <c r="K38" s="8" t="s">
        <v>262</v>
      </c>
    </row>
    <row r="39" spans="1:11" ht="204" x14ac:dyDescent="0.2">
      <c r="A39" s="7" t="s">
        <v>133</v>
      </c>
      <c r="B39" s="7" t="s">
        <v>160</v>
      </c>
      <c r="C39" s="7">
        <f>SUMIF(QuestionsResponses!$C$2:$C$120,AssessmentOverview!A39,QuestionsResponses!$B$2:$B$120)</f>
        <v>0</v>
      </c>
      <c r="D39" s="8" t="s">
        <v>263</v>
      </c>
      <c r="E39" s="8" t="s">
        <v>264</v>
      </c>
      <c r="F39" s="8" t="s">
        <v>265</v>
      </c>
      <c r="I39" s="8" t="s">
        <v>266</v>
      </c>
      <c r="J39" s="8" t="s">
        <v>267</v>
      </c>
      <c r="K39" s="8" t="s">
        <v>268</v>
      </c>
    </row>
    <row r="40" spans="1:11" ht="153" x14ac:dyDescent="0.2">
      <c r="A40" s="7" t="s">
        <v>134</v>
      </c>
      <c r="B40" s="7" t="s">
        <v>161</v>
      </c>
      <c r="C40" s="7">
        <f>SUMIF(QuestionsResponses!$C$2:$C$120,AssessmentOverview!A40,QuestionsResponses!$B$2:$B$120)</f>
        <v>0</v>
      </c>
      <c r="D40" s="8" t="s">
        <v>269</v>
      </c>
      <c r="E40" s="8" t="s">
        <v>270</v>
      </c>
      <c r="F40" s="8" t="s">
        <v>271</v>
      </c>
      <c r="I40" s="8" t="s">
        <v>272</v>
      </c>
      <c r="J40" s="8" t="s">
        <v>273</v>
      </c>
      <c r="K40" s="8" t="s">
        <v>274</v>
      </c>
    </row>
    <row r="41" spans="1:11" ht="187" x14ac:dyDescent="0.2">
      <c r="A41" s="7" t="s">
        <v>135</v>
      </c>
      <c r="B41" s="7" t="s">
        <v>162</v>
      </c>
      <c r="C41" s="7">
        <f>SUMIF(QuestionsResponses!$C$2:$C$120,AssessmentOverview!A41,QuestionsResponses!$B$2:$B$120)</f>
        <v>0</v>
      </c>
      <c r="D41" s="8" t="s">
        <v>275</v>
      </c>
      <c r="E41" s="8" t="s">
        <v>276</v>
      </c>
      <c r="F41" s="8" t="s">
        <v>277</v>
      </c>
      <c r="I41" s="8" t="s">
        <v>278</v>
      </c>
      <c r="J41" s="8" t="s">
        <v>279</v>
      </c>
      <c r="K41" s="8" t="s">
        <v>280</v>
      </c>
    </row>
  </sheetData>
  <autoFilter ref="B24:K41" xr:uid="{00000000-0009-0000-0000-000002000000}"/>
  <phoneticPr fontId="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22"/>
  <sheetViews>
    <sheetView workbookViewId="0">
      <pane ySplit="3" topLeftCell="A4" activePane="bottomLeft" state="frozen"/>
      <selection pane="bottomLeft" activeCell="D10" sqref="D10"/>
    </sheetView>
  </sheetViews>
  <sheetFormatPr baseColWidth="10" defaultRowHeight="16" x14ac:dyDescent="0.2"/>
  <cols>
    <col min="4" max="4" width="30.5" bestFit="1" customWidth="1"/>
    <col min="8" max="8" width="14.1640625" bestFit="1" customWidth="1"/>
  </cols>
  <sheetData>
    <row r="2" spans="1:9" x14ac:dyDescent="0.2">
      <c r="G2" t="s">
        <v>163</v>
      </c>
    </row>
    <row r="3" spans="1:9" x14ac:dyDescent="0.2">
      <c r="A3" t="s">
        <v>136</v>
      </c>
      <c r="B3" t="s">
        <v>137</v>
      </c>
      <c r="D3" t="s">
        <v>138</v>
      </c>
      <c r="E3" t="s">
        <v>139</v>
      </c>
      <c r="G3" t="s">
        <v>164</v>
      </c>
      <c r="H3" t="s">
        <v>165</v>
      </c>
      <c r="I3" t="s">
        <v>194</v>
      </c>
    </row>
    <row r="4" spans="1:9" x14ac:dyDescent="0.2">
      <c r="A4">
        <v>1</v>
      </c>
      <c r="B4" t="s">
        <v>119</v>
      </c>
      <c r="D4" t="s">
        <v>140</v>
      </c>
      <c r="E4">
        <v>3</v>
      </c>
      <c r="G4" t="s">
        <v>119</v>
      </c>
      <c r="H4" t="s">
        <v>146</v>
      </c>
      <c r="I4">
        <v>1</v>
      </c>
    </row>
    <row r="5" spans="1:9" x14ac:dyDescent="0.2">
      <c r="A5">
        <v>18</v>
      </c>
      <c r="B5" t="s">
        <v>119</v>
      </c>
      <c r="D5" t="s">
        <v>141</v>
      </c>
      <c r="E5">
        <v>2</v>
      </c>
      <c r="G5" t="s">
        <v>120</v>
      </c>
      <c r="H5" t="s">
        <v>147</v>
      </c>
      <c r="I5">
        <v>2</v>
      </c>
    </row>
    <row r="6" spans="1:9" x14ac:dyDescent="0.2">
      <c r="A6">
        <v>35</v>
      </c>
      <c r="B6" t="s">
        <v>119</v>
      </c>
      <c r="D6" t="s">
        <v>142</v>
      </c>
      <c r="E6">
        <v>1</v>
      </c>
      <c r="G6" t="s">
        <v>121</v>
      </c>
      <c r="H6" t="s">
        <v>148</v>
      </c>
      <c r="I6">
        <v>3</v>
      </c>
    </row>
    <row r="7" spans="1:9" x14ac:dyDescent="0.2">
      <c r="A7">
        <v>52</v>
      </c>
      <c r="B7" t="s">
        <v>119</v>
      </c>
      <c r="D7" t="s">
        <v>143</v>
      </c>
      <c r="E7">
        <v>0</v>
      </c>
      <c r="G7" t="s">
        <v>122</v>
      </c>
      <c r="H7" t="s">
        <v>149</v>
      </c>
      <c r="I7">
        <v>4</v>
      </c>
    </row>
    <row r="8" spans="1:9" x14ac:dyDescent="0.2">
      <c r="A8">
        <v>69</v>
      </c>
      <c r="B8" t="s">
        <v>119</v>
      </c>
      <c r="G8" t="s">
        <v>123</v>
      </c>
      <c r="H8" t="s">
        <v>150</v>
      </c>
      <c r="I8">
        <v>5</v>
      </c>
    </row>
    <row r="9" spans="1:9" x14ac:dyDescent="0.2">
      <c r="A9">
        <v>86</v>
      </c>
      <c r="B9" t="s">
        <v>119</v>
      </c>
      <c r="G9" t="s">
        <v>124</v>
      </c>
      <c r="H9" t="s">
        <v>151</v>
      </c>
      <c r="I9">
        <v>6</v>
      </c>
    </row>
    <row r="10" spans="1:9" x14ac:dyDescent="0.2">
      <c r="A10">
        <v>103</v>
      </c>
      <c r="B10" t="s">
        <v>119</v>
      </c>
      <c r="G10" t="s">
        <v>125</v>
      </c>
      <c r="H10" t="s">
        <v>152</v>
      </c>
      <c r="I10">
        <v>7</v>
      </c>
    </row>
    <row r="11" spans="1:9" x14ac:dyDescent="0.2">
      <c r="A11">
        <v>2</v>
      </c>
      <c r="B11" t="s">
        <v>120</v>
      </c>
      <c r="G11" t="s">
        <v>126</v>
      </c>
      <c r="H11" t="s">
        <v>153</v>
      </c>
      <c r="I11">
        <v>8</v>
      </c>
    </row>
    <row r="12" spans="1:9" x14ac:dyDescent="0.2">
      <c r="A12">
        <v>19</v>
      </c>
      <c r="B12" t="s">
        <v>120</v>
      </c>
      <c r="G12" t="s">
        <v>127</v>
      </c>
      <c r="H12" t="s">
        <v>154</v>
      </c>
      <c r="I12">
        <v>9</v>
      </c>
    </row>
    <row r="13" spans="1:9" x14ac:dyDescent="0.2">
      <c r="A13">
        <v>36</v>
      </c>
      <c r="B13" t="s">
        <v>120</v>
      </c>
      <c r="G13" t="s">
        <v>128</v>
      </c>
      <c r="H13" t="s">
        <v>155</v>
      </c>
      <c r="I13">
        <v>10</v>
      </c>
    </row>
    <row r="14" spans="1:9" x14ac:dyDescent="0.2">
      <c r="A14">
        <v>53</v>
      </c>
      <c r="B14" t="s">
        <v>120</v>
      </c>
      <c r="G14" t="s">
        <v>129</v>
      </c>
      <c r="H14" t="s">
        <v>156</v>
      </c>
      <c r="I14">
        <v>11</v>
      </c>
    </row>
    <row r="15" spans="1:9" x14ac:dyDescent="0.2">
      <c r="A15">
        <v>70</v>
      </c>
      <c r="B15" t="s">
        <v>120</v>
      </c>
      <c r="G15" t="s">
        <v>130</v>
      </c>
      <c r="H15" t="s">
        <v>157</v>
      </c>
      <c r="I15">
        <v>12</v>
      </c>
    </row>
    <row r="16" spans="1:9" x14ac:dyDescent="0.2">
      <c r="A16">
        <v>87</v>
      </c>
      <c r="B16" t="s">
        <v>120</v>
      </c>
      <c r="G16" t="s">
        <v>131</v>
      </c>
      <c r="H16" t="s">
        <v>158</v>
      </c>
      <c r="I16">
        <v>13</v>
      </c>
    </row>
    <row r="17" spans="1:9" x14ac:dyDescent="0.2">
      <c r="A17">
        <v>104</v>
      </c>
      <c r="B17" t="s">
        <v>120</v>
      </c>
      <c r="G17" t="s">
        <v>132</v>
      </c>
      <c r="H17" t="s">
        <v>159</v>
      </c>
      <c r="I17">
        <v>14</v>
      </c>
    </row>
    <row r="18" spans="1:9" x14ac:dyDescent="0.2">
      <c r="A18">
        <v>3</v>
      </c>
      <c r="B18" t="s">
        <v>121</v>
      </c>
      <c r="G18" t="s">
        <v>133</v>
      </c>
      <c r="H18" t="s">
        <v>160</v>
      </c>
      <c r="I18">
        <v>15</v>
      </c>
    </row>
    <row r="19" spans="1:9" x14ac:dyDescent="0.2">
      <c r="A19">
        <v>20</v>
      </c>
      <c r="B19" t="s">
        <v>121</v>
      </c>
      <c r="G19" t="s">
        <v>134</v>
      </c>
      <c r="H19" t="s">
        <v>161</v>
      </c>
      <c r="I19">
        <v>16</v>
      </c>
    </row>
    <row r="20" spans="1:9" x14ac:dyDescent="0.2">
      <c r="A20">
        <v>37</v>
      </c>
      <c r="B20" t="s">
        <v>121</v>
      </c>
      <c r="G20" t="s">
        <v>135</v>
      </c>
      <c r="H20" t="s">
        <v>162</v>
      </c>
      <c r="I20">
        <v>17</v>
      </c>
    </row>
    <row r="21" spans="1:9" x14ac:dyDescent="0.2">
      <c r="A21">
        <v>54</v>
      </c>
      <c r="B21" t="s">
        <v>121</v>
      </c>
    </row>
    <row r="22" spans="1:9" x14ac:dyDescent="0.2">
      <c r="A22">
        <v>71</v>
      </c>
      <c r="B22" t="s">
        <v>121</v>
      </c>
    </row>
    <row r="23" spans="1:9" x14ac:dyDescent="0.2">
      <c r="A23">
        <v>88</v>
      </c>
      <c r="B23" t="s">
        <v>121</v>
      </c>
    </row>
    <row r="24" spans="1:9" x14ac:dyDescent="0.2">
      <c r="A24">
        <v>105</v>
      </c>
      <c r="B24" t="s">
        <v>121</v>
      </c>
    </row>
    <row r="25" spans="1:9" x14ac:dyDescent="0.2">
      <c r="A25">
        <v>4</v>
      </c>
      <c r="B25" t="s">
        <v>122</v>
      </c>
    </row>
    <row r="26" spans="1:9" x14ac:dyDescent="0.2">
      <c r="A26">
        <v>21</v>
      </c>
      <c r="B26" t="s">
        <v>122</v>
      </c>
    </row>
    <row r="27" spans="1:9" x14ac:dyDescent="0.2">
      <c r="A27">
        <v>38</v>
      </c>
      <c r="B27" t="s">
        <v>122</v>
      </c>
    </row>
    <row r="28" spans="1:9" x14ac:dyDescent="0.2">
      <c r="A28">
        <v>55</v>
      </c>
      <c r="B28" t="s">
        <v>122</v>
      </c>
    </row>
    <row r="29" spans="1:9" x14ac:dyDescent="0.2">
      <c r="A29">
        <v>72</v>
      </c>
      <c r="B29" t="s">
        <v>122</v>
      </c>
    </row>
    <row r="30" spans="1:9" x14ac:dyDescent="0.2">
      <c r="A30">
        <v>89</v>
      </c>
      <c r="B30" t="s">
        <v>122</v>
      </c>
    </row>
    <row r="31" spans="1:9" x14ac:dyDescent="0.2">
      <c r="A31">
        <v>106</v>
      </c>
      <c r="B31" t="s">
        <v>122</v>
      </c>
    </row>
    <row r="32" spans="1:9" x14ac:dyDescent="0.2">
      <c r="A32">
        <v>5</v>
      </c>
      <c r="B32" t="s">
        <v>123</v>
      </c>
    </row>
    <row r="33" spans="1:2" x14ac:dyDescent="0.2">
      <c r="A33">
        <v>22</v>
      </c>
      <c r="B33" t="s">
        <v>123</v>
      </c>
    </row>
    <row r="34" spans="1:2" x14ac:dyDescent="0.2">
      <c r="A34">
        <v>39</v>
      </c>
      <c r="B34" t="s">
        <v>123</v>
      </c>
    </row>
    <row r="35" spans="1:2" x14ac:dyDescent="0.2">
      <c r="A35">
        <v>56</v>
      </c>
      <c r="B35" t="s">
        <v>123</v>
      </c>
    </row>
    <row r="36" spans="1:2" x14ac:dyDescent="0.2">
      <c r="A36">
        <v>73</v>
      </c>
      <c r="B36" t="s">
        <v>123</v>
      </c>
    </row>
    <row r="37" spans="1:2" x14ac:dyDescent="0.2">
      <c r="A37">
        <v>90</v>
      </c>
      <c r="B37" t="s">
        <v>123</v>
      </c>
    </row>
    <row r="38" spans="1:2" x14ac:dyDescent="0.2">
      <c r="A38">
        <v>107</v>
      </c>
      <c r="B38" t="s">
        <v>123</v>
      </c>
    </row>
    <row r="39" spans="1:2" x14ac:dyDescent="0.2">
      <c r="A39">
        <v>6</v>
      </c>
      <c r="B39" t="s">
        <v>124</v>
      </c>
    </row>
    <row r="40" spans="1:2" x14ac:dyDescent="0.2">
      <c r="A40">
        <v>23</v>
      </c>
      <c r="B40" t="s">
        <v>124</v>
      </c>
    </row>
    <row r="41" spans="1:2" x14ac:dyDescent="0.2">
      <c r="A41">
        <v>40</v>
      </c>
      <c r="B41" t="s">
        <v>124</v>
      </c>
    </row>
    <row r="42" spans="1:2" x14ac:dyDescent="0.2">
      <c r="A42">
        <v>57</v>
      </c>
      <c r="B42" t="s">
        <v>124</v>
      </c>
    </row>
    <row r="43" spans="1:2" x14ac:dyDescent="0.2">
      <c r="A43">
        <v>74</v>
      </c>
      <c r="B43" t="s">
        <v>124</v>
      </c>
    </row>
    <row r="44" spans="1:2" x14ac:dyDescent="0.2">
      <c r="A44">
        <v>91</v>
      </c>
      <c r="B44" t="s">
        <v>124</v>
      </c>
    </row>
    <row r="45" spans="1:2" x14ac:dyDescent="0.2">
      <c r="A45">
        <v>108</v>
      </c>
      <c r="B45" t="s">
        <v>124</v>
      </c>
    </row>
    <row r="46" spans="1:2" x14ac:dyDescent="0.2">
      <c r="A46">
        <v>7</v>
      </c>
      <c r="B46" t="s">
        <v>125</v>
      </c>
    </row>
    <row r="47" spans="1:2" x14ac:dyDescent="0.2">
      <c r="A47">
        <v>24</v>
      </c>
      <c r="B47" t="s">
        <v>125</v>
      </c>
    </row>
    <row r="48" spans="1:2" x14ac:dyDescent="0.2">
      <c r="A48">
        <v>41</v>
      </c>
      <c r="B48" t="s">
        <v>125</v>
      </c>
    </row>
    <row r="49" spans="1:2" x14ac:dyDescent="0.2">
      <c r="A49">
        <v>58</v>
      </c>
      <c r="B49" t="s">
        <v>125</v>
      </c>
    </row>
    <row r="50" spans="1:2" x14ac:dyDescent="0.2">
      <c r="A50">
        <v>75</v>
      </c>
      <c r="B50" t="s">
        <v>125</v>
      </c>
    </row>
    <row r="51" spans="1:2" x14ac:dyDescent="0.2">
      <c r="A51">
        <v>92</v>
      </c>
      <c r="B51" t="s">
        <v>125</v>
      </c>
    </row>
    <row r="52" spans="1:2" x14ac:dyDescent="0.2">
      <c r="A52">
        <v>109</v>
      </c>
      <c r="B52" t="s">
        <v>125</v>
      </c>
    </row>
    <row r="53" spans="1:2" x14ac:dyDescent="0.2">
      <c r="A53">
        <v>8</v>
      </c>
      <c r="B53" t="s">
        <v>126</v>
      </c>
    </row>
    <row r="54" spans="1:2" x14ac:dyDescent="0.2">
      <c r="A54">
        <v>25</v>
      </c>
      <c r="B54" t="s">
        <v>126</v>
      </c>
    </row>
    <row r="55" spans="1:2" x14ac:dyDescent="0.2">
      <c r="A55">
        <v>42</v>
      </c>
      <c r="B55" t="s">
        <v>126</v>
      </c>
    </row>
    <row r="56" spans="1:2" x14ac:dyDescent="0.2">
      <c r="A56">
        <v>59</v>
      </c>
      <c r="B56" t="s">
        <v>126</v>
      </c>
    </row>
    <row r="57" spans="1:2" x14ac:dyDescent="0.2">
      <c r="A57">
        <v>76</v>
      </c>
      <c r="B57" t="s">
        <v>126</v>
      </c>
    </row>
    <row r="58" spans="1:2" x14ac:dyDescent="0.2">
      <c r="A58">
        <v>93</v>
      </c>
      <c r="B58" t="s">
        <v>126</v>
      </c>
    </row>
    <row r="59" spans="1:2" x14ac:dyDescent="0.2">
      <c r="A59">
        <v>110</v>
      </c>
      <c r="B59" t="s">
        <v>126</v>
      </c>
    </row>
    <row r="60" spans="1:2" x14ac:dyDescent="0.2">
      <c r="A60">
        <v>9</v>
      </c>
      <c r="B60" t="s">
        <v>127</v>
      </c>
    </row>
    <row r="61" spans="1:2" x14ac:dyDescent="0.2">
      <c r="A61">
        <v>26</v>
      </c>
      <c r="B61" t="s">
        <v>127</v>
      </c>
    </row>
    <row r="62" spans="1:2" x14ac:dyDescent="0.2">
      <c r="A62">
        <v>43</v>
      </c>
      <c r="B62" t="s">
        <v>127</v>
      </c>
    </row>
    <row r="63" spans="1:2" x14ac:dyDescent="0.2">
      <c r="A63">
        <v>60</v>
      </c>
      <c r="B63" t="s">
        <v>127</v>
      </c>
    </row>
    <row r="64" spans="1:2" x14ac:dyDescent="0.2">
      <c r="A64">
        <v>77</v>
      </c>
      <c r="B64" t="s">
        <v>127</v>
      </c>
    </row>
    <row r="65" spans="1:2" x14ac:dyDescent="0.2">
      <c r="A65">
        <v>94</v>
      </c>
      <c r="B65" t="s">
        <v>127</v>
      </c>
    </row>
    <row r="66" spans="1:2" x14ac:dyDescent="0.2">
      <c r="A66">
        <v>111</v>
      </c>
      <c r="B66" t="s">
        <v>127</v>
      </c>
    </row>
    <row r="67" spans="1:2" x14ac:dyDescent="0.2">
      <c r="A67">
        <v>10</v>
      </c>
      <c r="B67" t="s">
        <v>128</v>
      </c>
    </row>
    <row r="68" spans="1:2" x14ac:dyDescent="0.2">
      <c r="A68">
        <v>27</v>
      </c>
      <c r="B68" t="s">
        <v>128</v>
      </c>
    </row>
    <row r="69" spans="1:2" x14ac:dyDescent="0.2">
      <c r="A69">
        <v>44</v>
      </c>
      <c r="B69" t="s">
        <v>128</v>
      </c>
    </row>
    <row r="70" spans="1:2" x14ac:dyDescent="0.2">
      <c r="A70">
        <v>61</v>
      </c>
      <c r="B70" t="s">
        <v>128</v>
      </c>
    </row>
    <row r="71" spans="1:2" x14ac:dyDescent="0.2">
      <c r="A71">
        <v>78</v>
      </c>
      <c r="B71" t="s">
        <v>128</v>
      </c>
    </row>
    <row r="72" spans="1:2" x14ac:dyDescent="0.2">
      <c r="A72">
        <v>95</v>
      </c>
      <c r="B72" t="s">
        <v>128</v>
      </c>
    </row>
    <row r="73" spans="1:2" x14ac:dyDescent="0.2">
      <c r="A73">
        <v>112</v>
      </c>
      <c r="B73" t="s">
        <v>128</v>
      </c>
    </row>
    <row r="74" spans="1:2" x14ac:dyDescent="0.2">
      <c r="A74">
        <v>11</v>
      </c>
      <c r="B74" t="s">
        <v>129</v>
      </c>
    </row>
    <row r="75" spans="1:2" x14ac:dyDescent="0.2">
      <c r="A75">
        <v>28</v>
      </c>
      <c r="B75" t="s">
        <v>129</v>
      </c>
    </row>
    <row r="76" spans="1:2" x14ac:dyDescent="0.2">
      <c r="A76">
        <v>45</v>
      </c>
      <c r="B76" t="s">
        <v>129</v>
      </c>
    </row>
    <row r="77" spans="1:2" x14ac:dyDescent="0.2">
      <c r="A77">
        <v>62</v>
      </c>
      <c r="B77" t="s">
        <v>129</v>
      </c>
    </row>
    <row r="78" spans="1:2" x14ac:dyDescent="0.2">
      <c r="A78">
        <v>79</v>
      </c>
      <c r="B78" t="s">
        <v>129</v>
      </c>
    </row>
    <row r="79" spans="1:2" x14ac:dyDescent="0.2">
      <c r="A79">
        <v>96</v>
      </c>
      <c r="B79" t="s">
        <v>129</v>
      </c>
    </row>
    <row r="80" spans="1:2" x14ac:dyDescent="0.2">
      <c r="A80">
        <v>113</v>
      </c>
      <c r="B80" t="s">
        <v>129</v>
      </c>
    </row>
    <row r="81" spans="1:2" x14ac:dyDescent="0.2">
      <c r="A81">
        <v>12</v>
      </c>
      <c r="B81" t="s">
        <v>130</v>
      </c>
    </row>
    <row r="82" spans="1:2" x14ac:dyDescent="0.2">
      <c r="A82">
        <v>29</v>
      </c>
      <c r="B82" t="s">
        <v>130</v>
      </c>
    </row>
    <row r="83" spans="1:2" x14ac:dyDescent="0.2">
      <c r="A83">
        <v>46</v>
      </c>
      <c r="B83" t="s">
        <v>130</v>
      </c>
    </row>
    <row r="84" spans="1:2" x14ac:dyDescent="0.2">
      <c r="A84">
        <v>63</v>
      </c>
      <c r="B84" t="s">
        <v>130</v>
      </c>
    </row>
    <row r="85" spans="1:2" x14ac:dyDescent="0.2">
      <c r="A85">
        <v>80</v>
      </c>
      <c r="B85" t="s">
        <v>130</v>
      </c>
    </row>
    <row r="86" spans="1:2" x14ac:dyDescent="0.2">
      <c r="A86">
        <v>97</v>
      </c>
      <c r="B86" t="s">
        <v>130</v>
      </c>
    </row>
    <row r="87" spans="1:2" x14ac:dyDescent="0.2">
      <c r="A87">
        <v>114</v>
      </c>
      <c r="B87" t="s">
        <v>130</v>
      </c>
    </row>
    <row r="88" spans="1:2" x14ac:dyDescent="0.2">
      <c r="A88">
        <v>13</v>
      </c>
      <c r="B88" t="s">
        <v>131</v>
      </c>
    </row>
    <row r="89" spans="1:2" x14ac:dyDescent="0.2">
      <c r="A89">
        <v>30</v>
      </c>
      <c r="B89" t="s">
        <v>131</v>
      </c>
    </row>
    <row r="90" spans="1:2" x14ac:dyDescent="0.2">
      <c r="A90">
        <v>47</v>
      </c>
      <c r="B90" t="s">
        <v>131</v>
      </c>
    </row>
    <row r="91" spans="1:2" x14ac:dyDescent="0.2">
      <c r="A91">
        <v>64</v>
      </c>
      <c r="B91" t="s">
        <v>131</v>
      </c>
    </row>
    <row r="92" spans="1:2" x14ac:dyDescent="0.2">
      <c r="A92">
        <v>81</v>
      </c>
      <c r="B92" t="s">
        <v>131</v>
      </c>
    </row>
    <row r="93" spans="1:2" x14ac:dyDescent="0.2">
      <c r="A93">
        <v>98</v>
      </c>
      <c r="B93" t="s">
        <v>131</v>
      </c>
    </row>
    <row r="94" spans="1:2" x14ac:dyDescent="0.2">
      <c r="A94">
        <v>115</v>
      </c>
      <c r="B94" t="s">
        <v>131</v>
      </c>
    </row>
    <row r="95" spans="1:2" x14ac:dyDescent="0.2">
      <c r="A95">
        <v>14</v>
      </c>
      <c r="B95" t="s">
        <v>132</v>
      </c>
    </row>
    <row r="96" spans="1:2" x14ac:dyDescent="0.2">
      <c r="A96">
        <v>31</v>
      </c>
      <c r="B96" t="s">
        <v>132</v>
      </c>
    </row>
    <row r="97" spans="1:2" x14ac:dyDescent="0.2">
      <c r="A97">
        <v>48</v>
      </c>
      <c r="B97" t="s">
        <v>132</v>
      </c>
    </row>
    <row r="98" spans="1:2" x14ac:dyDescent="0.2">
      <c r="A98">
        <v>65</v>
      </c>
      <c r="B98" t="s">
        <v>132</v>
      </c>
    </row>
    <row r="99" spans="1:2" x14ac:dyDescent="0.2">
      <c r="A99">
        <v>82</v>
      </c>
      <c r="B99" t="s">
        <v>132</v>
      </c>
    </row>
    <row r="100" spans="1:2" x14ac:dyDescent="0.2">
      <c r="A100">
        <v>99</v>
      </c>
      <c r="B100" t="s">
        <v>132</v>
      </c>
    </row>
    <row r="101" spans="1:2" x14ac:dyDescent="0.2">
      <c r="A101">
        <v>116</v>
      </c>
      <c r="B101" t="s">
        <v>132</v>
      </c>
    </row>
    <row r="102" spans="1:2" x14ac:dyDescent="0.2">
      <c r="A102">
        <v>15</v>
      </c>
      <c r="B102" t="s">
        <v>133</v>
      </c>
    </row>
    <row r="103" spans="1:2" x14ac:dyDescent="0.2">
      <c r="A103">
        <v>32</v>
      </c>
      <c r="B103" t="s">
        <v>133</v>
      </c>
    </row>
    <row r="104" spans="1:2" x14ac:dyDescent="0.2">
      <c r="A104">
        <v>49</v>
      </c>
      <c r="B104" t="s">
        <v>133</v>
      </c>
    </row>
    <row r="105" spans="1:2" x14ac:dyDescent="0.2">
      <c r="A105">
        <v>66</v>
      </c>
      <c r="B105" t="s">
        <v>133</v>
      </c>
    </row>
    <row r="106" spans="1:2" x14ac:dyDescent="0.2">
      <c r="A106">
        <v>83</v>
      </c>
      <c r="B106" t="s">
        <v>133</v>
      </c>
    </row>
    <row r="107" spans="1:2" x14ac:dyDescent="0.2">
      <c r="A107">
        <v>100</v>
      </c>
      <c r="B107" t="s">
        <v>133</v>
      </c>
    </row>
    <row r="108" spans="1:2" x14ac:dyDescent="0.2">
      <c r="A108">
        <v>117</v>
      </c>
      <c r="B108" t="s">
        <v>133</v>
      </c>
    </row>
    <row r="109" spans="1:2" x14ac:dyDescent="0.2">
      <c r="A109">
        <v>16</v>
      </c>
      <c r="B109" t="s">
        <v>134</v>
      </c>
    </row>
    <row r="110" spans="1:2" x14ac:dyDescent="0.2">
      <c r="A110">
        <v>33</v>
      </c>
      <c r="B110" t="s">
        <v>134</v>
      </c>
    </row>
    <row r="111" spans="1:2" x14ac:dyDescent="0.2">
      <c r="A111">
        <v>50</v>
      </c>
      <c r="B111" t="s">
        <v>134</v>
      </c>
    </row>
    <row r="112" spans="1:2" x14ac:dyDescent="0.2">
      <c r="A112">
        <v>67</v>
      </c>
      <c r="B112" t="s">
        <v>134</v>
      </c>
    </row>
    <row r="113" spans="1:2" x14ac:dyDescent="0.2">
      <c r="A113">
        <v>84</v>
      </c>
      <c r="B113" t="s">
        <v>134</v>
      </c>
    </row>
    <row r="114" spans="1:2" x14ac:dyDescent="0.2">
      <c r="A114">
        <v>101</v>
      </c>
      <c r="B114" t="s">
        <v>134</v>
      </c>
    </row>
    <row r="115" spans="1:2" x14ac:dyDescent="0.2">
      <c r="A115">
        <v>118</v>
      </c>
      <c r="B115" t="s">
        <v>134</v>
      </c>
    </row>
    <row r="116" spans="1:2" x14ac:dyDescent="0.2">
      <c r="A116">
        <v>17</v>
      </c>
      <c r="B116" t="s">
        <v>135</v>
      </c>
    </row>
    <row r="117" spans="1:2" x14ac:dyDescent="0.2">
      <c r="A117">
        <v>34</v>
      </c>
      <c r="B117" t="s">
        <v>135</v>
      </c>
    </row>
    <row r="118" spans="1:2" x14ac:dyDescent="0.2">
      <c r="A118">
        <v>51</v>
      </c>
      <c r="B118" t="s">
        <v>135</v>
      </c>
    </row>
    <row r="119" spans="1:2" x14ac:dyDescent="0.2">
      <c r="A119">
        <v>68</v>
      </c>
      <c r="B119" t="s">
        <v>135</v>
      </c>
    </row>
    <row r="120" spans="1:2" x14ac:dyDescent="0.2">
      <c r="A120">
        <v>85</v>
      </c>
      <c r="B120" t="s">
        <v>135</v>
      </c>
    </row>
    <row r="121" spans="1:2" x14ac:dyDescent="0.2">
      <c r="A121">
        <v>102</v>
      </c>
      <c r="B121" t="s">
        <v>135</v>
      </c>
    </row>
    <row r="122" spans="1:2" x14ac:dyDescent="0.2">
      <c r="A122">
        <v>119</v>
      </c>
      <c r="B122" t="s">
        <v>135</v>
      </c>
    </row>
  </sheetData>
  <autoFilter ref="A3:B3" xr:uid="{00000000-0009-0000-0000-000003000000}"/>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0"/>
  <sheetViews>
    <sheetView workbookViewId="0">
      <selection activeCell="A21" sqref="A21"/>
    </sheetView>
  </sheetViews>
  <sheetFormatPr baseColWidth="10" defaultRowHeight="16" x14ac:dyDescent="0.2"/>
  <cols>
    <col min="3" max="3" width="10.83203125" style="1"/>
  </cols>
  <sheetData>
    <row r="1" spans="1:3" x14ac:dyDescent="0.2">
      <c r="A1" t="s">
        <v>136</v>
      </c>
      <c r="B1" t="s">
        <v>166</v>
      </c>
      <c r="C1" s="1" t="s">
        <v>164</v>
      </c>
    </row>
    <row r="2" spans="1:3" x14ac:dyDescent="0.2">
      <c r="A2">
        <v>1</v>
      </c>
      <c r="B2">
        <f>Questions!D10</f>
        <v>0</v>
      </c>
      <c r="C2" s="1" t="str">
        <f>VLOOKUP(A2,Lists!$A$4:$B$122,2,FALSE)</f>
        <v>A</v>
      </c>
    </row>
    <row r="3" spans="1:3" x14ac:dyDescent="0.2">
      <c r="A3">
        <v>2</v>
      </c>
      <c r="B3">
        <f>Questions!D11</f>
        <v>0</v>
      </c>
      <c r="C3" s="1" t="str">
        <f>VLOOKUP(A3,Lists!$A$4:$B$122,2,FALSE)</f>
        <v>B</v>
      </c>
    </row>
    <row r="4" spans="1:3" x14ac:dyDescent="0.2">
      <c r="A4">
        <v>3</v>
      </c>
      <c r="B4">
        <f>Questions!D12</f>
        <v>0</v>
      </c>
      <c r="C4" s="1" t="str">
        <f>VLOOKUP(A4,Lists!$A$4:$B$122,2,FALSE)</f>
        <v>C</v>
      </c>
    </row>
    <row r="5" spans="1:3" x14ac:dyDescent="0.2">
      <c r="A5">
        <v>4</v>
      </c>
      <c r="B5">
        <f>Questions!D13</f>
        <v>0</v>
      </c>
      <c r="C5" s="1" t="str">
        <f>VLOOKUP(A5,Lists!$A$4:$B$122,2,FALSE)</f>
        <v>D</v>
      </c>
    </row>
    <row r="6" spans="1:3" x14ac:dyDescent="0.2">
      <c r="A6">
        <v>5</v>
      </c>
      <c r="B6">
        <f>Questions!D14</f>
        <v>0</v>
      </c>
      <c r="C6" s="1" t="str">
        <f>VLOOKUP(A6,Lists!$A$4:$B$122,2,FALSE)</f>
        <v>E</v>
      </c>
    </row>
    <row r="7" spans="1:3" x14ac:dyDescent="0.2">
      <c r="A7">
        <v>6</v>
      </c>
      <c r="B7">
        <f>Questions!D15</f>
        <v>0</v>
      </c>
      <c r="C7" s="1" t="str">
        <f>VLOOKUP(A7,Lists!$A$4:$B$122,2,FALSE)</f>
        <v>F</v>
      </c>
    </row>
    <row r="8" spans="1:3" x14ac:dyDescent="0.2">
      <c r="A8">
        <v>7</v>
      </c>
      <c r="B8">
        <f>Questions!D16</f>
        <v>0</v>
      </c>
      <c r="C8" s="1" t="str">
        <f>VLOOKUP(A8,Lists!$A$4:$B$122,2,FALSE)</f>
        <v>G</v>
      </c>
    </row>
    <row r="9" spans="1:3" x14ac:dyDescent="0.2">
      <c r="A9">
        <v>8</v>
      </c>
      <c r="B9">
        <f>Questions!D17</f>
        <v>0</v>
      </c>
      <c r="C9" s="1" t="str">
        <f>VLOOKUP(A9,Lists!$A$4:$B$122,2,FALSE)</f>
        <v>H</v>
      </c>
    </row>
    <row r="10" spans="1:3" x14ac:dyDescent="0.2">
      <c r="A10">
        <v>9</v>
      </c>
      <c r="B10">
        <f>Questions!D18</f>
        <v>0</v>
      </c>
      <c r="C10" s="1" t="str">
        <f>VLOOKUP(A10,Lists!$A$4:$B$122,2,FALSE)</f>
        <v>I</v>
      </c>
    </row>
    <row r="11" spans="1:3" x14ac:dyDescent="0.2">
      <c r="A11">
        <v>10</v>
      </c>
      <c r="B11">
        <f>Questions!D19</f>
        <v>0</v>
      </c>
      <c r="C11" s="1" t="str">
        <f>VLOOKUP(A11,Lists!$A$4:$B$122,2,FALSE)</f>
        <v>J</v>
      </c>
    </row>
    <row r="12" spans="1:3" x14ac:dyDescent="0.2">
      <c r="A12">
        <v>11</v>
      </c>
      <c r="B12">
        <f>Questions!D20</f>
        <v>0</v>
      </c>
      <c r="C12" s="1" t="str">
        <f>VLOOKUP(A12,Lists!$A$4:$B$122,2,FALSE)</f>
        <v>K</v>
      </c>
    </row>
    <row r="13" spans="1:3" x14ac:dyDescent="0.2">
      <c r="A13">
        <v>12</v>
      </c>
      <c r="B13">
        <f>Questions!D21</f>
        <v>0</v>
      </c>
      <c r="C13" s="1" t="str">
        <f>VLOOKUP(A13,Lists!$A$4:$B$122,2,FALSE)</f>
        <v>L</v>
      </c>
    </row>
    <row r="14" spans="1:3" x14ac:dyDescent="0.2">
      <c r="A14">
        <v>13</v>
      </c>
      <c r="B14">
        <f>Questions!D22</f>
        <v>0</v>
      </c>
      <c r="C14" s="1" t="str">
        <f>VLOOKUP(A14,Lists!$A$4:$B$122,2,FALSE)</f>
        <v>M</v>
      </c>
    </row>
    <row r="15" spans="1:3" x14ac:dyDescent="0.2">
      <c r="A15">
        <v>14</v>
      </c>
      <c r="B15">
        <f>Questions!D23</f>
        <v>0</v>
      </c>
      <c r="C15" s="1" t="str">
        <f>VLOOKUP(A15,Lists!$A$4:$B$122,2,FALSE)</f>
        <v>N</v>
      </c>
    </row>
    <row r="16" spans="1:3" x14ac:dyDescent="0.2">
      <c r="A16">
        <v>15</v>
      </c>
      <c r="B16">
        <f>Questions!D24</f>
        <v>0</v>
      </c>
      <c r="C16" s="1" t="str">
        <f>VLOOKUP(A16,Lists!$A$4:$B$122,2,FALSE)</f>
        <v>O</v>
      </c>
    </row>
    <row r="17" spans="1:3" x14ac:dyDescent="0.2">
      <c r="A17">
        <v>16</v>
      </c>
      <c r="B17">
        <f>Questions!D25</f>
        <v>0</v>
      </c>
      <c r="C17" s="1" t="str">
        <f>VLOOKUP(A17,Lists!$A$4:$B$122,2,FALSE)</f>
        <v>P</v>
      </c>
    </row>
    <row r="18" spans="1:3" x14ac:dyDescent="0.2">
      <c r="A18">
        <v>17</v>
      </c>
      <c r="B18">
        <f>Questions!D26</f>
        <v>0</v>
      </c>
      <c r="C18" s="1" t="str">
        <f>VLOOKUP(A18,Lists!$A$4:$B$122,2,FALSE)</f>
        <v>Q</v>
      </c>
    </row>
    <row r="19" spans="1:3" x14ac:dyDescent="0.2">
      <c r="A19">
        <v>18</v>
      </c>
      <c r="B19">
        <f>Questions!D27</f>
        <v>0</v>
      </c>
      <c r="C19" s="1" t="str">
        <f>VLOOKUP(A19,Lists!$A$4:$B$122,2,FALSE)</f>
        <v>A</v>
      </c>
    </row>
    <row r="20" spans="1:3" x14ac:dyDescent="0.2">
      <c r="A20">
        <v>19</v>
      </c>
      <c r="B20">
        <f>Questions!D28</f>
        <v>0</v>
      </c>
      <c r="C20" s="1" t="str">
        <f>VLOOKUP(A20,Lists!$A$4:$B$122,2,FALSE)</f>
        <v>B</v>
      </c>
    </row>
    <row r="21" spans="1:3" x14ac:dyDescent="0.2">
      <c r="A21">
        <v>20</v>
      </c>
      <c r="B21">
        <f>Questions!D29</f>
        <v>0</v>
      </c>
      <c r="C21" s="1" t="str">
        <f>VLOOKUP(A21,Lists!$A$4:$B$122,2,FALSE)</f>
        <v>C</v>
      </c>
    </row>
    <row r="22" spans="1:3" x14ac:dyDescent="0.2">
      <c r="A22">
        <v>21</v>
      </c>
      <c r="B22">
        <f>Questions!D30</f>
        <v>0</v>
      </c>
      <c r="C22" s="1" t="str">
        <f>VLOOKUP(A22,Lists!$A$4:$B$122,2,FALSE)</f>
        <v>D</v>
      </c>
    </row>
    <row r="23" spans="1:3" x14ac:dyDescent="0.2">
      <c r="A23">
        <v>22</v>
      </c>
      <c r="B23">
        <f>Questions!D31</f>
        <v>0</v>
      </c>
      <c r="C23" s="1" t="str">
        <f>VLOOKUP(A23,Lists!$A$4:$B$122,2,FALSE)</f>
        <v>E</v>
      </c>
    </row>
    <row r="24" spans="1:3" x14ac:dyDescent="0.2">
      <c r="A24">
        <v>23</v>
      </c>
      <c r="B24">
        <f>Questions!D32</f>
        <v>0</v>
      </c>
      <c r="C24" s="1" t="str">
        <f>VLOOKUP(A24,Lists!$A$4:$B$122,2,FALSE)</f>
        <v>F</v>
      </c>
    </row>
    <row r="25" spans="1:3" x14ac:dyDescent="0.2">
      <c r="A25">
        <v>24</v>
      </c>
      <c r="B25">
        <f>Questions!D33</f>
        <v>0</v>
      </c>
      <c r="C25" s="1" t="str">
        <f>VLOOKUP(A25,Lists!$A$4:$B$122,2,FALSE)</f>
        <v>G</v>
      </c>
    </row>
    <row r="26" spans="1:3" x14ac:dyDescent="0.2">
      <c r="A26">
        <v>25</v>
      </c>
      <c r="B26">
        <f>Questions!D34</f>
        <v>0</v>
      </c>
      <c r="C26" s="1" t="str">
        <f>VLOOKUP(A26,Lists!$A$4:$B$122,2,FALSE)</f>
        <v>H</v>
      </c>
    </row>
    <row r="27" spans="1:3" x14ac:dyDescent="0.2">
      <c r="A27">
        <v>26</v>
      </c>
      <c r="B27">
        <f>Questions!D35</f>
        <v>0</v>
      </c>
      <c r="C27" s="1" t="str">
        <f>VLOOKUP(A27,Lists!$A$4:$B$122,2,FALSE)</f>
        <v>I</v>
      </c>
    </row>
    <row r="28" spans="1:3" x14ac:dyDescent="0.2">
      <c r="A28">
        <v>27</v>
      </c>
      <c r="B28">
        <f>Questions!D36</f>
        <v>0</v>
      </c>
      <c r="C28" s="1" t="str">
        <f>VLOOKUP(A28,Lists!$A$4:$B$122,2,FALSE)</f>
        <v>J</v>
      </c>
    </row>
    <row r="29" spans="1:3" x14ac:dyDescent="0.2">
      <c r="A29">
        <v>28</v>
      </c>
      <c r="B29">
        <f>Questions!D37</f>
        <v>0</v>
      </c>
      <c r="C29" s="1" t="str">
        <f>VLOOKUP(A29,Lists!$A$4:$B$122,2,FALSE)</f>
        <v>K</v>
      </c>
    </row>
    <row r="30" spans="1:3" x14ac:dyDescent="0.2">
      <c r="A30">
        <v>29</v>
      </c>
      <c r="B30">
        <f>Questions!D38</f>
        <v>0</v>
      </c>
      <c r="C30" s="1" t="str">
        <f>VLOOKUP(A30,Lists!$A$4:$B$122,2,FALSE)</f>
        <v>L</v>
      </c>
    </row>
    <row r="31" spans="1:3" x14ac:dyDescent="0.2">
      <c r="A31">
        <v>30</v>
      </c>
      <c r="B31">
        <f>Questions!D39</f>
        <v>0</v>
      </c>
      <c r="C31" s="1" t="str">
        <f>VLOOKUP(A31,Lists!$A$4:$B$122,2,FALSE)</f>
        <v>M</v>
      </c>
    </row>
    <row r="32" spans="1:3" x14ac:dyDescent="0.2">
      <c r="A32">
        <v>31</v>
      </c>
      <c r="B32">
        <f>Questions!D40</f>
        <v>0</v>
      </c>
      <c r="C32" s="1" t="str">
        <f>VLOOKUP(A32,Lists!$A$4:$B$122,2,FALSE)</f>
        <v>N</v>
      </c>
    </row>
    <row r="33" spans="1:3" x14ac:dyDescent="0.2">
      <c r="A33">
        <v>32</v>
      </c>
      <c r="B33">
        <f>Questions!D41</f>
        <v>0</v>
      </c>
      <c r="C33" s="1" t="str">
        <f>VLOOKUP(A33,Lists!$A$4:$B$122,2,FALSE)</f>
        <v>O</v>
      </c>
    </row>
    <row r="34" spans="1:3" x14ac:dyDescent="0.2">
      <c r="A34">
        <v>33</v>
      </c>
      <c r="B34">
        <f>Questions!D42</f>
        <v>0</v>
      </c>
      <c r="C34" s="1" t="str">
        <f>VLOOKUP(A34,Lists!$A$4:$B$122,2,FALSE)</f>
        <v>P</v>
      </c>
    </row>
    <row r="35" spans="1:3" x14ac:dyDescent="0.2">
      <c r="A35">
        <v>34</v>
      </c>
      <c r="B35">
        <f>Questions!D43</f>
        <v>0</v>
      </c>
      <c r="C35" s="1" t="str">
        <f>VLOOKUP(A35,Lists!$A$4:$B$122,2,FALSE)</f>
        <v>Q</v>
      </c>
    </row>
    <row r="36" spans="1:3" x14ac:dyDescent="0.2">
      <c r="A36">
        <v>35</v>
      </c>
      <c r="B36">
        <f>Questions!D44</f>
        <v>0</v>
      </c>
      <c r="C36" s="1" t="str">
        <f>VLOOKUP(A36,Lists!$A$4:$B$122,2,FALSE)</f>
        <v>A</v>
      </c>
    </row>
    <row r="37" spans="1:3" x14ac:dyDescent="0.2">
      <c r="A37">
        <v>36</v>
      </c>
      <c r="B37">
        <f>Questions!D45</f>
        <v>0</v>
      </c>
      <c r="C37" s="1" t="str">
        <f>VLOOKUP(A37,Lists!$A$4:$B$122,2,FALSE)</f>
        <v>B</v>
      </c>
    </row>
    <row r="38" spans="1:3" x14ac:dyDescent="0.2">
      <c r="A38">
        <v>37</v>
      </c>
      <c r="B38">
        <f>Questions!D46</f>
        <v>0</v>
      </c>
      <c r="C38" s="1" t="str">
        <f>VLOOKUP(A38,Lists!$A$4:$B$122,2,FALSE)</f>
        <v>C</v>
      </c>
    </row>
    <row r="39" spans="1:3" x14ac:dyDescent="0.2">
      <c r="A39">
        <v>38</v>
      </c>
      <c r="B39">
        <f>Questions!D47</f>
        <v>0</v>
      </c>
      <c r="C39" s="1" t="str">
        <f>VLOOKUP(A39,Lists!$A$4:$B$122,2,FALSE)</f>
        <v>D</v>
      </c>
    </row>
    <row r="40" spans="1:3" x14ac:dyDescent="0.2">
      <c r="A40">
        <v>39</v>
      </c>
      <c r="B40">
        <f>Questions!D48</f>
        <v>0</v>
      </c>
      <c r="C40" s="1" t="str">
        <f>VLOOKUP(A40,Lists!$A$4:$B$122,2,FALSE)</f>
        <v>E</v>
      </c>
    </row>
    <row r="41" spans="1:3" x14ac:dyDescent="0.2">
      <c r="A41">
        <v>40</v>
      </c>
      <c r="B41">
        <f>Questions!D49</f>
        <v>0</v>
      </c>
      <c r="C41" s="1" t="str">
        <f>VLOOKUP(A41,Lists!$A$4:$B$122,2,FALSE)</f>
        <v>F</v>
      </c>
    </row>
    <row r="42" spans="1:3" x14ac:dyDescent="0.2">
      <c r="A42">
        <v>41</v>
      </c>
      <c r="B42">
        <f>Questions!D50</f>
        <v>0</v>
      </c>
      <c r="C42" s="1" t="str">
        <f>VLOOKUP(A42,Lists!$A$4:$B$122,2,FALSE)</f>
        <v>G</v>
      </c>
    </row>
    <row r="43" spans="1:3" x14ac:dyDescent="0.2">
      <c r="A43">
        <v>42</v>
      </c>
      <c r="B43">
        <f>Questions!D51</f>
        <v>0</v>
      </c>
      <c r="C43" s="1" t="str">
        <f>VLOOKUP(A43,Lists!$A$4:$B$122,2,FALSE)</f>
        <v>H</v>
      </c>
    </row>
    <row r="44" spans="1:3" x14ac:dyDescent="0.2">
      <c r="A44">
        <v>43</v>
      </c>
      <c r="B44">
        <f>Questions!D52</f>
        <v>0</v>
      </c>
      <c r="C44" s="1" t="str">
        <f>VLOOKUP(A44,Lists!$A$4:$B$122,2,FALSE)</f>
        <v>I</v>
      </c>
    </row>
    <row r="45" spans="1:3" x14ac:dyDescent="0.2">
      <c r="A45">
        <v>44</v>
      </c>
      <c r="B45">
        <f>Questions!D53</f>
        <v>0</v>
      </c>
      <c r="C45" s="1" t="str">
        <f>VLOOKUP(A45,Lists!$A$4:$B$122,2,FALSE)</f>
        <v>J</v>
      </c>
    </row>
    <row r="46" spans="1:3" x14ac:dyDescent="0.2">
      <c r="A46">
        <v>45</v>
      </c>
      <c r="B46">
        <f>Questions!D54</f>
        <v>0</v>
      </c>
      <c r="C46" s="1" t="str">
        <f>VLOOKUP(A46,Lists!$A$4:$B$122,2,FALSE)</f>
        <v>K</v>
      </c>
    </row>
    <row r="47" spans="1:3" x14ac:dyDescent="0.2">
      <c r="A47">
        <v>46</v>
      </c>
      <c r="B47">
        <f>Questions!D55</f>
        <v>0</v>
      </c>
      <c r="C47" s="1" t="str">
        <f>VLOOKUP(A47,Lists!$A$4:$B$122,2,FALSE)</f>
        <v>L</v>
      </c>
    </row>
    <row r="48" spans="1:3" x14ac:dyDescent="0.2">
      <c r="A48">
        <v>47</v>
      </c>
      <c r="B48">
        <f>Questions!D56</f>
        <v>0</v>
      </c>
      <c r="C48" s="1" t="str">
        <f>VLOOKUP(A48,Lists!$A$4:$B$122,2,FALSE)</f>
        <v>M</v>
      </c>
    </row>
    <row r="49" spans="1:3" x14ac:dyDescent="0.2">
      <c r="A49">
        <v>48</v>
      </c>
      <c r="B49">
        <f>Questions!D57</f>
        <v>0</v>
      </c>
      <c r="C49" s="1" t="str">
        <f>VLOOKUP(A49,Lists!$A$4:$B$122,2,FALSE)</f>
        <v>N</v>
      </c>
    </row>
    <row r="50" spans="1:3" x14ac:dyDescent="0.2">
      <c r="A50">
        <v>49</v>
      </c>
      <c r="B50">
        <f>Questions!D58</f>
        <v>0</v>
      </c>
      <c r="C50" s="1" t="str">
        <f>VLOOKUP(A50,Lists!$A$4:$B$122,2,FALSE)</f>
        <v>O</v>
      </c>
    </row>
    <row r="51" spans="1:3" x14ac:dyDescent="0.2">
      <c r="A51">
        <v>50</v>
      </c>
      <c r="B51">
        <f>Questions!D59</f>
        <v>0</v>
      </c>
      <c r="C51" s="1" t="str">
        <f>VLOOKUP(A51,Lists!$A$4:$B$122,2,FALSE)</f>
        <v>P</v>
      </c>
    </row>
    <row r="52" spans="1:3" x14ac:dyDescent="0.2">
      <c r="A52">
        <v>51</v>
      </c>
      <c r="B52">
        <f>Questions!D60</f>
        <v>0</v>
      </c>
      <c r="C52" s="1" t="str">
        <f>VLOOKUP(A52,Lists!$A$4:$B$122,2,FALSE)</f>
        <v>Q</v>
      </c>
    </row>
    <row r="53" spans="1:3" x14ac:dyDescent="0.2">
      <c r="A53">
        <v>52</v>
      </c>
      <c r="B53">
        <f>Questions!D61</f>
        <v>0</v>
      </c>
      <c r="C53" s="1" t="str">
        <f>VLOOKUP(A53,Lists!$A$4:$B$122,2,FALSE)</f>
        <v>A</v>
      </c>
    </row>
    <row r="54" spans="1:3" x14ac:dyDescent="0.2">
      <c r="A54">
        <v>53</v>
      </c>
      <c r="B54">
        <f>Questions!D62</f>
        <v>0</v>
      </c>
      <c r="C54" s="1" t="str">
        <f>VLOOKUP(A54,Lists!$A$4:$B$122,2,FALSE)</f>
        <v>B</v>
      </c>
    </row>
    <row r="55" spans="1:3" x14ac:dyDescent="0.2">
      <c r="A55">
        <v>54</v>
      </c>
      <c r="B55">
        <f>Questions!D63</f>
        <v>0</v>
      </c>
      <c r="C55" s="1" t="str">
        <f>VLOOKUP(A55,Lists!$A$4:$B$122,2,FALSE)</f>
        <v>C</v>
      </c>
    </row>
    <row r="56" spans="1:3" x14ac:dyDescent="0.2">
      <c r="A56">
        <v>55</v>
      </c>
      <c r="B56">
        <f>Questions!D64</f>
        <v>0</v>
      </c>
      <c r="C56" s="1" t="str">
        <f>VLOOKUP(A56,Lists!$A$4:$B$122,2,FALSE)</f>
        <v>D</v>
      </c>
    </row>
    <row r="57" spans="1:3" x14ac:dyDescent="0.2">
      <c r="A57">
        <v>56</v>
      </c>
      <c r="B57">
        <f>Questions!D65</f>
        <v>0</v>
      </c>
      <c r="C57" s="1" t="str">
        <f>VLOOKUP(A57,Lists!$A$4:$B$122,2,FALSE)</f>
        <v>E</v>
      </c>
    </row>
    <row r="58" spans="1:3" x14ac:dyDescent="0.2">
      <c r="A58">
        <v>57</v>
      </c>
      <c r="B58">
        <f>Questions!D66</f>
        <v>0</v>
      </c>
      <c r="C58" s="1" t="str">
        <f>VLOOKUP(A58,Lists!$A$4:$B$122,2,FALSE)</f>
        <v>F</v>
      </c>
    </row>
    <row r="59" spans="1:3" x14ac:dyDescent="0.2">
      <c r="A59">
        <v>58</v>
      </c>
      <c r="B59">
        <f>Questions!D67</f>
        <v>0</v>
      </c>
      <c r="C59" s="1" t="str">
        <f>VLOOKUP(A59,Lists!$A$4:$B$122,2,FALSE)</f>
        <v>G</v>
      </c>
    </row>
    <row r="60" spans="1:3" x14ac:dyDescent="0.2">
      <c r="A60">
        <v>59</v>
      </c>
      <c r="B60">
        <f>Questions!D68</f>
        <v>0</v>
      </c>
      <c r="C60" s="1" t="str">
        <f>VLOOKUP(A60,Lists!$A$4:$B$122,2,FALSE)</f>
        <v>H</v>
      </c>
    </row>
    <row r="61" spans="1:3" x14ac:dyDescent="0.2">
      <c r="A61">
        <v>60</v>
      </c>
      <c r="B61">
        <f>Questions!D69</f>
        <v>0</v>
      </c>
      <c r="C61" s="1" t="str">
        <f>VLOOKUP(A61,Lists!$A$4:$B$122,2,FALSE)</f>
        <v>I</v>
      </c>
    </row>
    <row r="62" spans="1:3" x14ac:dyDescent="0.2">
      <c r="A62">
        <v>61</v>
      </c>
      <c r="B62">
        <f>Questions!D70</f>
        <v>0</v>
      </c>
      <c r="C62" s="1" t="str">
        <f>VLOOKUP(A62,Lists!$A$4:$B$122,2,FALSE)</f>
        <v>J</v>
      </c>
    </row>
    <row r="63" spans="1:3" x14ac:dyDescent="0.2">
      <c r="A63">
        <v>62</v>
      </c>
      <c r="B63">
        <f>Questions!D71</f>
        <v>0</v>
      </c>
      <c r="C63" s="1" t="str">
        <f>VLOOKUP(A63,Lists!$A$4:$B$122,2,FALSE)</f>
        <v>K</v>
      </c>
    </row>
    <row r="64" spans="1:3" x14ac:dyDescent="0.2">
      <c r="A64">
        <v>63</v>
      </c>
      <c r="B64">
        <f>Questions!D72</f>
        <v>0</v>
      </c>
      <c r="C64" s="1" t="str">
        <f>VLOOKUP(A64,Lists!$A$4:$B$122,2,FALSE)</f>
        <v>L</v>
      </c>
    </row>
    <row r="65" spans="1:3" x14ac:dyDescent="0.2">
      <c r="A65">
        <v>64</v>
      </c>
      <c r="B65">
        <f>Questions!D73</f>
        <v>0</v>
      </c>
      <c r="C65" s="1" t="str">
        <f>VLOOKUP(A65,Lists!$A$4:$B$122,2,FALSE)</f>
        <v>M</v>
      </c>
    </row>
    <row r="66" spans="1:3" x14ac:dyDescent="0.2">
      <c r="A66">
        <v>65</v>
      </c>
      <c r="B66">
        <f>Questions!D74</f>
        <v>0</v>
      </c>
      <c r="C66" s="1" t="str">
        <f>VLOOKUP(A66,Lists!$A$4:$B$122,2,FALSE)</f>
        <v>N</v>
      </c>
    </row>
    <row r="67" spans="1:3" x14ac:dyDescent="0.2">
      <c r="A67">
        <v>66</v>
      </c>
      <c r="B67">
        <f>Questions!D75</f>
        <v>0</v>
      </c>
      <c r="C67" s="1" t="str">
        <f>VLOOKUP(A67,Lists!$A$4:$B$122,2,FALSE)</f>
        <v>O</v>
      </c>
    </row>
    <row r="68" spans="1:3" x14ac:dyDescent="0.2">
      <c r="A68">
        <v>67</v>
      </c>
      <c r="B68">
        <f>Questions!D76</f>
        <v>0</v>
      </c>
      <c r="C68" s="1" t="str">
        <f>VLOOKUP(A68,Lists!$A$4:$B$122,2,FALSE)</f>
        <v>P</v>
      </c>
    </row>
    <row r="69" spans="1:3" x14ac:dyDescent="0.2">
      <c r="A69">
        <v>68</v>
      </c>
      <c r="B69">
        <f>Questions!D77</f>
        <v>0</v>
      </c>
      <c r="C69" s="1" t="str">
        <f>VLOOKUP(A69,Lists!$A$4:$B$122,2,FALSE)</f>
        <v>Q</v>
      </c>
    </row>
    <row r="70" spans="1:3" x14ac:dyDescent="0.2">
      <c r="A70">
        <v>69</v>
      </c>
      <c r="B70">
        <f>Questions!D78</f>
        <v>0</v>
      </c>
      <c r="C70" s="1" t="str">
        <f>VLOOKUP(A70,Lists!$A$4:$B$122,2,FALSE)</f>
        <v>A</v>
      </c>
    </row>
    <row r="71" spans="1:3" x14ac:dyDescent="0.2">
      <c r="A71">
        <v>70</v>
      </c>
      <c r="B71">
        <f>Questions!D79</f>
        <v>0</v>
      </c>
      <c r="C71" s="1" t="str">
        <f>VLOOKUP(A71,Lists!$A$4:$B$122,2,FALSE)</f>
        <v>B</v>
      </c>
    </row>
    <row r="72" spans="1:3" x14ac:dyDescent="0.2">
      <c r="A72">
        <v>71</v>
      </c>
      <c r="B72">
        <f>Questions!D80</f>
        <v>0</v>
      </c>
      <c r="C72" s="1" t="str">
        <f>VLOOKUP(A72,Lists!$A$4:$B$122,2,FALSE)</f>
        <v>C</v>
      </c>
    </row>
    <row r="73" spans="1:3" x14ac:dyDescent="0.2">
      <c r="A73">
        <v>72</v>
      </c>
      <c r="B73">
        <f>Questions!D81</f>
        <v>0</v>
      </c>
      <c r="C73" s="1" t="str">
        <f>VLOOKUP(A73,Lists!$A$4:$B$122,2,FALSE)</f>
        <v>D</v>
      </c>
    </row>
    <row r="74" spans="1:3" x14ac:dyDescent="0.2">
      <c r="A74">
        <v>73</v>
      </c>
      <c r="B74">
        <f>Questions!D82</f>
        <v>0</v>
      </c>
      <c r="C74" s="1" t="str">
        <f>VLOOKUP(A74,Lists!$A$4:$B$122,2,FALSE)</f>
        <v>E</v>
      </c>
    </row>
    <row r="75" spans="1:3" x14ac:dyDescent="0.2">
      <c r="A75">
        <v>74</v>
      </c>
      <c r="B75">
        <f>Questions!D83</f>
        <v>0</v>
      </c>
      <c r="C75" s="1" t="str">
        <f>VLOOKUP(A75,Lists!$A$4:$B$122,2,FALSE)</f>
        <v>F</v>
      </c>
    </row>
    <row r="76" spans="1:3" x14ac:dyDescent="0.2">
      <c r="A76">
        <v>75</v>
      </c>
      <c r="B76">
        <f>Questions!D84</f>
        <v>0</v>
      </c>
      <c r="C76" s="1" t="str">
        <f>VLOOKUP(A76,Lists!$A$4:$B$122,2,FALSE)</f>
        <v>G</v>
      </c>
    </row>
    <row r="77" spans="1:3" x14ac:dyDescent="0.2">
      <c r="A77">
        <v>76</v>
      </c>
      <c r="B77">
        <f>Questions!D85</f>
        <v>0</v>
      </c>
      <c r="C77" s="1" t="str">
        <f>VLOOKUP(A77,Lists!$A$4:$B$122,2,FALSE)</f>
        <v>H</v>
      </c>
    </row>
    <row r="78" spans="1:3" x14ac:dyDescent="0.2">
      <c r="A78">
        <v>77</v>
      </c>
      <c r="B78">
        <f>Questions!D86</f>
        <v>0</v>
      </c>
      <c r="C78" s="1" t="str">
        <f>VLOOKUP(A78,Lists!$A$4:$B$122,2,FALSE)</f>
        <v>I</v>
      </c>
    </row>
    <row r="79" spans="1:3" x14ac:dyDescent="0.2">
      <c r="A79">
        <v>78</v>
      </c>
      <c r="B79">
        <f>Questions!D87</f>
        <v>0</v>
      </c>
      <c r="C79" s="1" t="str">
        <f>VLOOKUP(A79,Lists!$A$4:$B$122,2,FALSE)</f>
        <v>J</v>
      </c>
    </row>
    <row r="80" spans="1:3" x14ac:dyDescent="0.2">
      <c r="A80">
        <v>79</v>
      </c>
      <c r="B80">
        <f>Questions!D88</f>
        <v>0</v>
      </c>
      <c r="C80" s="1" t="str">
        <f>VLOOKUP(A80,Lists!$A$4:$B$122,2,FALSE)</f>
        <v>K</v>
      </c>
    </row>
    <row r="81" spans="1:3" x14ac:dyDescent="0.2">
      <c r="A81">
        <v>80</v>
      </c>
      <c r="B81">
        <f>Questions!D89</f>
        <v>0</v>
      </c>
      <c r="C81" s="1" t="str">
        <f>VLOOKUP(A81,Lists!$A$4:$B$122,2,FALSE)</f>
        <v>L</v>
      </c>
    </row>
    <row r="82" spans="1:3" x14ac:dyDescent="0.2">
      <c r="A82">
        <v>81</v>
      </c>
      <c r="B82">
        <f>Questions!D90</f>
        <v>0</v>
      </c>
      <c r="C82" s="1" t="str">
        <f>VLOOKUP(A82,Lists!$A$4:$B$122,2,FALSE)</f>
        <v>M</v>
      </c>
    </row>
    <row r="83" spans="1:3" x14ac:dyDescent="0.2">
      <c r="A83">
        <v>82</v>
      </c>
      <c r="B83">
        <f>Questions!D91</f>
        <v>0</v>
      </c>
      <c r="C83" s="1" t="str">
        <f>VLOOKUP(A83,Lists!$A$4:$B$122,2,FALSE)</f>
        <v>N</v>
      </c>
    </row>
    <row r="84" spans="1:3" x14ac:dyDescent="0.2">
      <c r="A84">
        <v>83</v>
      </c>
      <c r="B84">
        <f>Questions!D92</f>
        <v>0</v>
      </c>
      <c r="C84" s="1" t="str">
        <f>VLOOKUP(A84,Lists!$A$4:$B$122,2,FALSE)</f>
        <v>O</v>
      </c>
    </row>
    <row r="85" spans="1:3" x14ac:dyDescent="0.2">
      <c r="A85">
        <v>84</v>
      </c>
      <c r="B85">
        <f>Questions!D93</f>
        <v>0</v>
      </c>
      <c r="C85" s="1" t="str">
        <f>VLOOKUP(A85,Lists!$A$4:$B$122,2,FALSE)</f>
        <v>P</v>
      </c>
    </row>
    <row r="86" spans="1:3" x14ac:dyDescent="0.2">
      <c r="A86">
        <v>85</v>
      </c>
      <c r="B86">
        <f>Questions!D94</f>
        <v>0</v>
      </c>
      <c r="C86" s="1" t="str">
        <f>VLOOKUP(A86,Lists!$A$4:$B$122,2,FALSE)</f>
        <v>Q</v>
      </c>
    </row>
    <row r="87" spans="1:3" x14ac:dyDescent="0.2">
      <c r="A87">
        <v>86</v>
      </c>
      <c r="B87">
        <f>Questions!D95</f>
        <v>0</v>
      </c>
      <c r="C87" s="1" t="str">
        <f>VLOOKUP(A87,Lists!$A$4:$B$122,2,FALSE)</f>
        <v>A</v>
      </c>
    </row>
    <row r="88" spans="1:3" x14ac:dyDescent="0.2">
      <c r="A88">
        <v>87</v>
      </c>
      <c r="B88">
        <f>Questions!D96</f>
        <v>0</v>
      </c>
      <c r="C88" s="1" t="str">
        <f>VLOOKUP(A88,Lists!$A$4:$B$122,2,FALSE)</f>
        <v>B</v>
      </c>
    </row>
    <row r="89" spans="1:3" x14ac:dyDescent="0.2">
      <c r="A89">
        <v>88</v>
      </c>
      <c r="B89">
        <f>Questions!D97</f>
        <v>0</v>
      </c>
      <c r="C89" s="1" t="str">
        <f>VLOOKUP(A89,Lists!$A$4:$B$122,2,FALSE)</f>
        <v>C</v>
      </c>
    </row>
    <row r="90" spans="1:3" x14ac:dyDescent="0.2">
      <c r="A90">
        <v>89</v>
      </c>
      <c r="B90">
        <f>Questions!D98</f>
        <v>0</v>
      </c>
      <c r="C90" s="1" t="str">
        <f>VLOOKUP(A90,Lists!$A$4:$B$122,2,FALSE)</f>
        <v>D</v>
      </c>
    </row>
    <row r="91" spans="1:3" x14ac:dyDescent="0.2">
      <c r="A91">
        <v>90</v>
      </c>
      <c r="B91">
        <f>Questions!D99</f>
        <v>0</v>
      </c>
      <c r="C91" s="1" t="str">
        <f>VLOOKUP(A91,Lists!$A$4:$B$122,2,FALSE)</f>
        <v>E</v>
      </c>
    </row>
    <row r="92" spans="1:3" x14ac:dyDescent="0.2">
      <c r="A92">
        <v>91</v>
      </c>
      <c r="B92">
        <f>Questions!D100</f>
        <v>0</v>
      </c>
      <c r="C92" s="1" t="str">
        <f>VLOOKUP(A92,Lists!$A$4:$B$122,2,FALSE)</f>
        <v>F</v>
      </c>
    </row>
    <row r="93" spans="1:3" x14ac:dyDescent="0.2">
      <c r="A93">
        <v>92</v>
      </c>
      <c r="B93">
        <f>Questions!D101</f>
        <v>0</v>
      </c>
      <c r="C93" s="1" t="str">
        <f>VLOOKUP(A93,Lists!$A$4:$B$122,2,FALSE)</f>
        <v>G</v>
      </c>
    </row>
    <row r="94" spans="1:3" x14ac:dyDescent="0.2">
      <c r="A94">
        <v>93</v>
      </c>
      <c r="B94">
        <f>Questions!D102</f>
        <v>0</v>
      </c>
      <c r="C94" s="1" t="str">
        <f>VLOOKUP(A94,Lists!$A$4:$B$122,2,FALSE)</f>
        <v>H</v>
      </c>
    </row>
    <row r="95" spans="1:3" x14ac:dyDescent="0.2">
      <c r="A95">
        <v>94</v>
      </c>
      <c r="B95">
        <f>Questions!D103</f>
        <v>0</v>
      </c>
      <c r="C95" s="1" t="str">
        <f>VLOOKUP(A95,Lists!$A$4:$B$122,2,FALSE)</f>
        <v>I</v>
      </c>
    </row>
    <row r="96" spans="1:3" x14ac:dyDescent="0.2">
      <c r="A96">
        <v>95</v>
      </c>
      <c r="B96">
        <f>Questions!D104</f>
        <v>0</v>
      </c>
      <c r="C96" s="1" t="str">
        <f>VLOOKUP(A96,Lists!$A$4:$B$122,2,FALSE)</f>
        <v>J</v>
      </c>
    </row>
    <row r="97" spans="1:3" x14ac:dyDescent="0.2">
      <c r="A97">
        <v>96</v>
      </c>
      <c r="B97">
        <f>Questions!D105</f>
        <v>0</v>
      </c>
      <c r="C97" s="1" t="str">
        <f>VLOOKUP(A97,Lists!$A$4:$B$122,2,FALSE)</f>
        <v>K</v>
      </c>
    </row>
    <row r="98" spans="1:3" x14ac:dyDescent="0.2">
      <c r="A98">
        <v>97</v>
      </c>
      <c r="B98">
        <f>Questions!D106</f>
        <v>0</v>
      </c>
      <c r="C98" s="1" t="str">
        <f>VLOOKUP(A98,Lists!$A$4:$B$122,2,FALSE)</f>
        <v>L</v>
      </c>
    </row>
    <row r="99" spans="1:3" x14ac:dyDescent="0.2">
      <c r="A99">
        <v>98</v>
      </c>
      <c r="B99">
        <f>Questions!D107</f>
        <v>0</v>
      </c>
      <c r="C99" s="1" t="str">
        <f>VLOOKUP(A99,Lists!$A$4:$B$122,2,FALSE)</f>
        <v>M</v>
      </c>
    </row>
    <row r="100" spans="1:3" x14ac:dyDescent="0.2">
      <c r="A100">
        <v>99</v>
      </c>
      <c r="B100">
        <f>Questions!D108</f>
        <v>0</v>
      </c>
      <c r="C100" s="1" t="str">
        <f>VLOOKUP(A100,Lists!$A$4:$B$122,2,FALSE)</f>
        <v>N</v>
      </c>
    </row>
    <row r="101" spans="1:3" x14ac:dyDescent="0.2">
      <c r="A101">
        <v>100</v>
      </c>
      <c r="B101">
        <f>Questions!D109</f>
        <v>0</v>
      </c>
      <c r="C101" s="1" t="str">
        <f>VLOOKUP(A101,Lists!$A$4:$B$122,2,FALSE)</f>
        <v>O</v>
      </c>
    </row>
    <row r="102" spans="1:3" x14ac:dyDescent="0.2">
      <c r="A102">
        <v>101</v>
      </c>
      <c r="B102">
        <f>Questions!D110</f>
        <v>0</v>
      </c>
      <c r="C102" s="1" t="str">
        <f>VLOOKUP(A102,Lists!$A$4:$B$122,2,FALSE)</f>
        <v>P</v>
      </c>
    </row>
    <row r="103" spans="1:3" x14ac:dyDescent="0.2">
      <c r="A103">
        <v>102</v>
      </c>
      <c r="B103">
        <f>Questions!D111</f>
        <v>0</v>
      </c>
      <c r="C103" s="1" t="str">
        <f>VLOOKUP(A103,Lists!$A$4:$B$122,2,FALSE)</f>
        <v>Q</v>
      </c>
    </row>
    <row r="104" spans="1:3" x14ac:dyDescent="0.2">
      <c r="A104">
        <v>103</v>
      </c>
      <c r="B104">
        <f>Questions!D112</f>
        <v>0</v>
      </c>
      <c r="C104" s="1" t="str">
        <f>VLOOKUP(A104,Lists!$A$4:$B$122,2,FALSE)</f>
        <v>A</v>
      </c>
    </row>
    <row r="105" spans="1:3" x14ac:dyDescent="0.2">
      <c r="A105">
        <v>104</v>
      </c>
      <c r="B105">
        <f>Questions!D113</f>
        <v>0</v>
      </c>
      <c r="C105" s="1" t="str">
        <f>VLOOKUP(A105,Lists!$A$4:$B$122,2,FALSE)</f>
        <v>B</v>
      </c>
    </row>
    <row r="106" spans="1:3" x14ac:dyDescent="0.2">
      <c r="A106">
        <v>105</v>
      </c>
      <c r="B106">
        <f>Questions!D114</f>
        <v>0</v>
      </c>
      <c r="C106" s="1" t="str">
        <f>VLOOKUP(A106,Lists!$A$4:$B$122,2,FALSE)</f>
        <v>C</v>
      </c>
    </row>
    <row r="107" spans="1:3" x14ac:dyDescent="0.2">
      <c r="A107">
        <v>106</v>
      </c>
      <c r="B107">
        <f>Questions!D115</f>
        <v>0</v>
      </c>
      <c r="C107" s="1" t="str">
        <f>VLOOKUP(A107,Lists!$A$4:$B$122,2,FALSE)</f>
        <v>D</v>
      </c>
    </row>
    <row r="108" spans="1:3" x14ac:dyDescent="0.2">
      <c r="A108">
        <v>107</v>
      </c>
      <c r="B108">
        <f>Questions!D116</f>
        <v>0</v>
      </c>
      <c r="C108" s="1" t="str">
        <f>VLOOKUP(A108,Lists!$A$4:$B$122,2,FALSE)</f>
        <v>E</v>
      </c>
    </row>
    <row r="109" spans="1:3" x14ac:dyDescent="0.2">
      <c r="A109">
        <v>108</v>
      </c>
      <c r="B109">
        <f>Questions!D117</f>
        <v>0</v>
      </c>
      <c r="C109" s="1" t="str">
        <f>VLOOKUP(A109,Lists!$A$4:$B$122,2,FALSE)</f>
        <v>F</v>
      </c>
    </row>
    <row r="110" spans="1:3" x14ac:dyDescent="0.2">
      <c r="A110">
        <v>109</v>
      </c>
      <c r="B110">
        <f>Questions!D118</f>
        <v>0</v>
      </c>
      <c r="C110" s="1" t="str">
        <f>VLOOKUP(A110,Lists!$A$4:$B$122,2,FALSE)</f>
        <v>G</v>
      </c>
    </row>
    <row r="111" spans="1:3" x14ac:dyDescent="0.2">
      <c r="A111">
        <v>110</v>
      </c>
      <c r="B111">
        <f>Questions!D119</f>
        <v>0</v>
      </c>
      <c r="C111" s="1" t="str">
        <f>VLOOKUP(A111,Lists!$A$4:$B$122,2,FALSE)</f>
        <v>H</v>
      </c>
    </row>
    <row r="112" spans="1:3" x14ac:dyDescent="0.2">
      <c r="A112">
        <v>111</v>
      </c>
      <c r="B112">
        <f>Questions!D120</f>
        <v>0</v>
      </c>
      <c r="C112" s="1" t="str">
        <f>VLOOKUP(A112,Lists!$A$4:$B$122,2,FALSE)</f>
        <v>I</v>
      </c>
    </row>
    <row r="113" spans="1:3" x14ac:dyDescent="0.2">
      <c r="A113">
        <v>112</v>
      </c>
      <c r="B113">
        <f>Questions!D121</f>
        <v>0</v>
      </c>
      <c r="C113" s="1" t="str">
        <f>VLOOKUP(A113,Lists!$A$4:$B$122,2,FALSE)</f>
        <v>J</v>
      </c>
    </row>
    <row r="114" spans="1:3" x14ac:dyDescent="0.2">
      <c r="A114">
        <v>113</v>
      </c>
      <c r="B114">
        <f>Questions!D122</f>
        <v>0</v>
      </c>
      <c r="C114" s="1" t="str">
        <f>VLOOKUP(A114,Lists!$A$4:$B$122,2,FALSE)</f>
        <v>K</v>
      </c>
    </row>
    <row r="115" spans="1:3" x14ac:dyDescent="0.2">
      <c r="A115">
        <v>114</v>
      </c>
      <c r="B115">
        <f>Questions!D123</f>
        <v>0</v>
      </c>
      <c r="C115" s="1" t="str">
        <f>VLOOKUP(A115,Lists!$A$4:$B$122,2,FALSE)</f>
        <v>L</v>
      </c>
    </row>
    <row r="116" spans="1:3" x14ac:dyDescent="0.2">
      <c r="A116">
        <v>115</v>
      </c>
      <c r="B116">
        <f>Questions!D124</f>
        <v>0</v>
      </c>
      <c r="C116" s="1" t="str">
        <f>VLOOKUP(A116,Lists!$A$4:$B$122,2,FALSE)</f>
        <v>M</v>
      </c>
    </row>
    <row r="117" spans="1:3" x14ac:dyDescent="0.2">
      <c r="A117">
        <v>116</v>
      </c>
      <c r="B117">
        <f>Questions!D125</f>
        <v>0</v>
      </c>
      <c r="C117" s="1" t="str">
        <f>VLOOKUP(A117,Lists!$A$4:$B$122,2,FALSE)</f>
        <v>N</v>
      </c>
    </row>
    <row r="118" spans="1:3" x14ac:dyDescent="0.2">
      <c r="A118">
        <v>117</v>
      </c>
      <c r="B118">
        <f>Questions!D126</f>
        <v>0</v>
      </c>
      <c r="C118" s="1" t="str">
        <f>VLOOKUP(A118,Lists!$A$4:$B$122,2,FALSE)</f>
        <v>O</v>
      </c>
    </row>
    <row r="119" spans="1:3" x14ac:dyDescent="0.2">
      <c r="A119">
        <v>118</v>
      </c>
      <c r="B119">
        <f>Questions!D127</f>
        <v>0</v>
      </c>
      <c r="C119" s="1" t="str">
        <f>VLOOKUP(A119,Lists!$A$4:$B$122,2,FALSE)</f>
        <v>P</v>
      </c>
    </row>
    <row r="120" spans="1:3" x14ac:dyDescent="0.2">
      <c r="A120">
        <v>119</v>
      </c>
      <c r="B120">
        <f>Questions!D128</f>
        <v>0</v>
      </c>
      <c r="C120" s="1" t="str">
        <f>VLOOKUP(A120,Lists!$A$4:$B$122,2,FALSE)</f>
        <v>Q</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Questions</vt:lpstr>
      <vt:lpstr>DisplayGifts</vt:lpstr>
      <vt:lpstr>AssessmentOverview</vt:lpstr>
      <vt:lpstr>Lists</vt:lpstr>
      <vt:lpstr>QuestionsResponses</vt:lpstr>
      <vt:lpstr>NumberOfGifts</vt:lpstr>
      <vt:lpstr>DisplayGifts!Print_Area</vt:lpstr>
      <vt:lpstr>DisplayGifts!Print_Titles</vt:lpstr>
      <vt:lpstr>Questions!Print_Titles</vt:lpstr>
      <vt:lpstr>QuestionAnswers</vt:lpstr>
      <vt:lpstr>Responses</vt:lpstr>
    </vt:vector>
  </TitlesOfParts>
  <Company>PennWell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Foster Cryer</dc:creator>
  <cp:lastModifiedBy>Foster Cryer</cp:lastModifiedBy>
  <cp:lastPrinted>2014-04-09T14:11:24Z</cp:lastPrinted>
  <dcterms:created xsi:type="dcterms:W3CDTF">2014-04-03T13:28:57Z</dcterms:created>
  <dcterms:modified xsi:type="dcterms:W3CDTF">2020-03-19T02:12:28Z</dcterms:modified>
</cp:coreProperties>
</file>